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34" firstSheet="10" activeTab="20"/>
  </bookViews>
  <sheets>
    <sheet name="01-2019公共平衡。" sheetId="26" r:id="rId1"/>
    <sheet name="02-2019公共本级支出功能。" sheetId="27" r:id="rId2"/>
    <sheet name="03-2019公共线下。" sheetId="32" r:id="rId3"/>
    <sheet name="4-2019基金平衡。" sheetId="64" r:id="rId4"/>
    <sheet name="5-2019基金支出。" sheetId="19" r:id="rId5"/>
    <sheet name="6-2019基金转移支付。" sheetId="62" r:id="rId6"/>
    <sheet name="7-2019国资。" sheetId="48" r:id="rId7"/>
    <sheet name="8-2019限额、余额。" sheetId="52" r:id="rId8"/>
    <sheet name="9-2019债券额度。" sheetId="51" r:id="rId9"/>
    <sheet name="10-2019重点项目" sheetId="69" r:id="rId10"/>
    <sheet name="11-2020公共平衡。" sheetId="37" r:id="rId11"/>
    <sheet name="12-2020公共支出功能。" sheetId="38" r:id="rId12"/>
    <sheet name="13-2020公共基本和项目。" sheetId="39" r:id="rId13"/>
    <sheet name="14-2020公共本级基本支出经济。" sheetId="36" r:id="rId14"/>
    <sheet name="15-2020公共线下。" sheetId="29" r:id="rId15"/>
    <sheet name="16-2020基金平衡。" sheetId="35" r:id="rId16"/>
    <sheet name="17-2020基金支出。" sheetId="7" r:id="rId17"/>
    <sheet name="18-2020基金转移支付。" sheetId="61" r:id="rId18"/>
    <sheet name="19-2020国资。" sheetId="49" r:id="rId19"/>
    <sheet name="20-“三公”经费2020" sheetId="65" r:id="rId20"/>
    <sheet name="21-2020重大项目表" sheetId="70" r:id="rId21"/>
  </sheets>
  <definedNames>
    <definedName name="_xlnm._FilterDatabase" localSheetId="9" hidden="1">'10-2019重点项目'!$A$4:$Q$80</definedName>
    <definedName name="_xlnm._FilterDatabase" localSheetId="20" hidden="1">'21-2020重大项目表'!$A$5:$O$116</definedName>
    <definedName name="_xlnm._FilterDatabase" localSheetId="1" hidden="1">'02-2019公共本级支出功能。'!$A$3:$M$3</definedName>
    <definedName name="_xlnm._FilterDatabase" localSheetId="11" hidden="1">'12-2020公共支出功能。'!$A$4:$B$4</definedName>
    <definedName name="_xlnm._FilterDatabase" localSheetId="4" hidden="1">'5-2019基金支出。'!$A$4:$B$4</definedName>
    <definedName name="fa" localSheetId="17">#REF!</definedName>
    <definedName name="fa" localSheetId="5">#REF!</definedName>
    <definedName name="fa">#REF!</definedName>
    <definedName name="_xlnm.Print_Area" localSheetId="0">'01-2019公共平衡。'!$A$1:$R$33</definedName>
    <definedName name="_xlnm.Print_Area" localSheetId="1">'02-2019公共本级支出功能。'!$A$1:$B$344</definedName>
    <definedName name="_xlnm.Print_Area" localSheetId="2">'03-2019公共线下。'!$A$1:$D$36</definedName>
    <definedName name="_xlnm.Print_Area" localSheetId="9">'10-2019重点项目'!$A$1:$O$80</definedName>
    <definedName name="_xlnm.Print_Area" localSheetId="10">'11-2020公共平衡。'!$A$1:$F$37</definedName>
    <definedName name="_xlnm.Print_Area" localSheetId="11">'12-2020公共支出功能。'!$A$1:$B$342</definedName>
    <definedName name="_xlnm.Print_Area" localSheetId="12">'13-2020公共基本和项目。'!$A$1:$D$30</definedName>
    <definedName name="_xlnm.Print_Area" localSheetId="13">'14-2020公共本级基本支出经济。'!$A$1:$B$36</definedName>
    <definedName name="_xlnm.Print_Area" localSheetId="14">'15-2020公共线下。'!$A$1:$D$33</definedName>
    <definedName name="_xlnm.Print_Area" localSheetId="15">'16-2020基金平衡。'!$A$1:$D$18</definedName>
    <definedName name="_xlnm.Print_Area" localSheetId="16">'17-2020基金支出。'!$A$1:$B$42</definedName>
    <definedName name="_xlnm.Print_Area" localSheetId="17">'18-2020基金转移支付。'!$A$1:$D$15</definedName>
    <definedName name="_xlnm.Print_Area" localSheetId="18">'19-2020国资。'!$A$1:$D$12</definedName>
    <definedName name="_xlnm.Print_Area" localSheetId="3">'4-2019基金平衡。'!$A$1:$R$21</definedName>
    <definedName name="_xlnm.Print_Area" localSheetId="6">'7-2019国资。'!$A$1:$P$14</definedName>
    <definedName name="_xlnm.Print_Area" localSheetId="7">'8-2019限额、余额。'!$A$1:$I$7</definedName>
    <definedName name="_xlnm.Print_Area" localSheetId="8">'9-2019债券额度。'!$A$1:$I$6</definedName>
    <definedName name="_xlnm.Print_Titles" localSheetId="0">'01-2019公共平衡。'!$2:$4</definedName>
    <definedName name="_xlnm.Print_Titles" localSheetId="1">'02-2019公共本级支出功能。'!$2:$4</definedName>
    <definedName name="_xlnm.Print_Titles" localSheetId="2">'03-2019公共线下。'!$2:$4</definedName>
    <definedName name="_xlnm.Print_Titles" localSheetId="9">'10-2019重点项目'!$1:$4</definedName>
    <definedName name="_xlnm.Print_Titles" localSheetId="11">'12-2020公共支出功能。'!$2:$4</definedName>
    <definedName name="_xlnm.Print_Titles" localSheetId="13">'14-2020公共本级基本支出经济。'!$2:$5</definedName>
    <definedName name="_xlnm.Print_Titles" localSheetId="14">'15-2020公共线下。'!$1:$4</definedName>
    <definedName name="_xlnm.Print_Titles" localSheetId="16">'17-2020基金支出。'!$2:$4</definedName>
    <definedName name="_xlnm.Print_Titles" localSheetId="20">'21-2020重大项目表'!$2:$5</definedName>
    <definedName name="_xlnm.Print_Titles" localSheetId="4">'5-2019基金支出。'!$2:$4</definedName>
    <definedName name="地区名称" localSheetId="0">#REF!</definedName>
    <definedName name="地区名称" localSheetId="1">#REF!</definedName>
    <definedName name="地区名称" localSheetId="2">#REF!</definedName>
    <definedName name="地区名称" localSheetId="11">#REF!</definedName>
    <definedName name="地区名称" localSheetId="14">#REF!</definedName>
    <definedName name="地区名称" localSheetId="15">#REF!</definedName>
    <definedName name="地区名称" localSheetId="17">#REF!</definedName>
    <definedName name="地区名称" localSheetId="18">#REF!</definedName>
    <definedName name="地区名称" localSheetId="5">#REF!</definedName>
    <definedName name="地区名称" localSheetId="6">#REF!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<sst xmlns="http://schemas.openxmlformats.org/spreadsheetml/2006/main" count="2801" uniqueCount="1649">
  <si>
    <r>
      <rPr>
        <sz val="14"/>
        <color theme="1"/>
        <rFont val="方正黑体_GBK"/>
        <charset val="134"/>
      </rPr>
      <t>附件</t>
    </r>
    <r>
      <rPr>
        <sz val="14"/>
        <color theme="1"/>
        <rFont val="Times New Roman"/>
        <charset val="134"/>
      </rPr>
      <t>1</t>
    </r>
  </si>
  <si>
    <r>
      <rPr>
        <sz val="18"/>
        <color theme="1"/>
        <rFont val="Times New Roman"/>
        <charset val="134"/>
      </rPr>
      <t>2019</t>
    </r>
    <r>
      <rPr>
        <sz val="18"/>
        <color theme="1"/>
        <rFont val="方正小标宋_GBK"/>
        <charset val="134"/>
      </rPr>
      <t>年两江新区一般公共预算收支执行表</t>
    </r>
  </si>
  <si>
    <r>
      <rPr>
        <sz val="10"/>
        <color theme="1"/>
        <rFont val="宋体"/>
        <charset val="134"/>
      </rPr>
      <t>单位：万元</t>
    </r>
  </si>
  <si>
    <r>
      <rPr>
        <sz val="12"/>
        <rFont val="黑体"/>
        <charset val="134"/>
      </rPr>
      <t>收</t>
    </r>
    <r>
      <rPr>
        <sz val="12"/>
        <rFont val="Times New Roman"/>
        <charset val="134"/>
      </rPr>
      <t xml:space="preserve">      </t>
    </r>
    <r>
      <rPr>
        <sz val="12"/>
        <rFont val="黑体"/>
        <charset val="134"/>
      </rPr>
      <t>入</t>
    </r>
  </si>
  <si>
    <r>
      <rPr>
        <sz val="12"/>
        <rFont val="黑体"/>
        <charset val="134"/>
      </rPr>
      <t>预算数</t>
    </r>
  </si>
  <si>
    <r>
      <rPr>
        <sz val="12"/>
        <rFont val="黑体"/>
        <charset val="134"/>
      </rPr>
      <t>调整
预算数</t>
    </r>
  </si>
  <si>
    <r>
      <rPr>
        <sz val="12"/>
        <rFont val="黑体"/>
        <charset val="134"/>
      </rPr>
      <t>变动
预算数</t>
    </r>
  </si>
  <si>
    <r>
      <rPr>
        <sz val="12"/>
        <rFont val="黑体"/>
        <charset val="134"/>
      </rPr>
      <t>执行数</t>
    </r>
  </si>
  <si>
    <r>
      <rPr>
        <sz val="12"/>
        <rFont val="黑体"/>
        <charset val="134"/>
      </rPr>
      <t>上年决算数</t>
    </r>
  </si>
  <si>
    <r>
      <rPr>
        <sz val="12"/>
        <rFont val="黑体"/>
        <charset val="134"/>
      </rPr>
      <t>执行数
为调整
预算</t>
    </r>
    <r>
      <rPr>
        <sz val="12"/>
        <rFont val="Times New Roman"/>
        <charset val="134"/>
      </rPr>
      <t>%</t>
    </r>
  </si>
  <si>
    <r>
      <rPr>
        <sz val="12"/>
        <rFont val="黑体"/>
        <charset val="134"/>
      </rPr>
      <t>执行数
为变动
预算</t>
    </r>
    <r>
      <rPr>
        <sz val="12"/>
        <rFont val="Times New Roman"/>
        <charset val="134"/>
      </rPr>
      <t>%</t>
    </r>
  </si>
  <si>
    <r>
      <rPr>
        <sz val="12"/>
        <rFont val="黑体"/>
        <charset val="134"/>
      </rPr>
      <t>执行数比
上年决算
数增长</t>
    </r>
    <r>
      <rPr>
        <sz val="12"/>
        <rFont val="Times New Roman"/>
        <charset val="134"/>
      </rPr>
      <t>%</t>
    </r>
  </si>
  <si>
    <r>
      <rPr>
        <sz val="12"/>
        <rFont val="黑体"/>
        <charset val="134"/>
      </rPr>
      <t>支</t>
    </r>
    <r>
      <rPr>
        <sz val="12"/>
        <rFont val="Times New Roman"/>
        <charset val="134"/>
      </rPr>
      <t xml:space="preserve">      </t>
    </r>
    <r>
      <rPr>
        <sz val="12"/>
        <rFont val="黑体"/>
        <charset val="134"/>
      </rPr>
      <t>出</t>
    </r>
  </si>
  <si>
    <r>
      <rPr>
        <sz val="12"/>
        <rFont val="黑体"/>
        <charset val="134"/>
      </rPr>
      <t>总</t>
    </r>
    <r>
      <rPr>
        <sz val="12"/>
        <rFont val="Times New Roman"/>
        <charset val="134"/>
      </rPr>
      <t xml:space="preserve">  </t>
    </r>
    <r>
      <rPr>
        <sz val="12"/>
        <rFont val="黑体"/>
        <charset val="134"/>
      </rPr>
      <t>计</t>
    </r>
  </si>
  <si>
    <r>
      <rPr>
        <sz val="12"/>
        <rFont val="黑体"/>
        <charset val="134"/>
      </rPr>
      <t>本级收入合计</t>
    </r>
  </si>
  <si>
    <r>
      <rPr>
        <sz val="12"/>
        <rFont val="黑体"/>
        <charset val="134"/>
      </rPr>
      <t>本级支出合计</t>
    </r>
  </si>
  <si>
    <r>
      <rPr>
        <sz val="10"/>
        <color theme="1"/>
        <rFont val="宋体"/>
        <charset val="134"/>
      </rPr>
      <t>一、税收收入</t>
    </r>
  </si>
  <si>
    <r>
      <rPr>
        <sz val="10"/>
        <color indexed="8"/>
        <rFont val="宋体"/>
        <charset val="134"/>
      </rPr>
      <t>一、一般公共服务支出</t>
    </r>
  </si>
  <si>
    <r>
      <rPr>
        <sz val="10"/>
        <color theme="1"/>
        <rFont val="Times New Roman"/>
        <charset val="134"/>
      </rPr>
      <t xml:space="preserve">    </t>
    </r>
    <r>
      <rPr>
        <sz val="10"/>
        <color theme="1"/>
        <rFont val="宋体"/>
        <charset val="134"/>
      </rPr>
      <t>增值税</t>
    </r>
  </si>
  <si>
    <r>
      <rPr>
        <sz val="10"/>
        <color indexed="8"/>
        <rFont val="宋体"/>
        <charset val="134"/>
      </rPr>
      <t>二、国防支出</t>
    </r>
  </si>
  <si>
    <r>
      <rPr>
        <sz val="10"/>
        <color theme="1"/>
        <rFont val="Times New Roman"/>
        <charset val="134"/>
      </rPr>
      <t xml:space="preserve">    </t>
    </r>
    <r>
      <rPr>
        <sz val="10"/>
        <color theme="1"/>
        <rFont val="宋体"/>
        <charset val="134"/>
      </rPr>
      <t>企业所得税</t>
    </r>
  </si>
  <si>
    <r>
      <rPr>
        <sz val="10"/>
        <color indexed="8"/>
        <rFont val="宋体"/>
        <charset val="134"/>
      </rPr>
      <t>三、公共安全支出</t>
    </r>
  </si>
  <si>
    <r>
      <rPr>
        <sz val="10"/>
        <color theme="1"/>
        <rFont val="Times New Roman"/>
        <charset val="134"/>
      </rPr>
      <t xml:space="preserve">    </t>
    </r>
    <r>
      <rPr>
        <sz val="10"/>
        <color theme="1"/>
        <rFont val="宋体"/>
        <charset val="134"/>
      </rPr>
      <t>个人所得税</t>
    </r>
  </si>
  <si>
    <r>
      <rPr>
        <sz val="10"/>
        <color indexed="8"/>
        <rFont val="宋体"/>
        <charset val="134"/>
      </rPr>
      <t>四、教育支出</t>
    </r>
  </si>
  <si>
    <r>
      <rPr>
        <sz val="10"/>
        <color theme="1"/>
        <rFont val="Times New Roman"/>
        <charset val="134"/>
      </rPr>
      <t xml:space="preserve">    </t>
    </r>
    <r>
      <rPr>
        <sz val="10"/>
        <color theme="1"/>
        <rFont val="宋体"/>
        <charset val="134"/>
      </rPr>
      <t>资源税</t>
    </r>
  </si>
  <si>
    <r>
      <rPr>
        <sz val="10"/>
        <color indexed="8"/>
        <rFont val="宋体"/>
        <charset val="134"/>
      </rPr>
      <t>五、科学技术支出</t>
    </r>
  </si>
  <si>
    <r>
      <rPr>
        <sz val="10"/>
        <color theme="1"/>
        <rFont val="Times New Roman"/>
        <charset val="134"/>
      </rPr>
      <t xml:space="preserve">    </t>
    </r>
    <r>
      <rPr>
        <sz val="10"/>
        <color theme="1"/>
        <rFont val="宋体"/>
        <charset val="134"/>
      </rPr>
      <t>城市维护建设税</t>
    </r>
  </si>
  <si>
    <r>
      <rPr>
        <sz val="10"/>
        <color indexed="8"/>
        <rFont val="宋体"/>
        <charset val="134"/>
      </rPr>
      <t>六、文化旅游体育与传媒支出</t>
    </r>
  </si>
  <si>
    <r>
      <rPr>
        <sz val="10"/>
        <color theme="1"/>
        <rFont val="Times New Roman"/>
        <charset val="134"/>
      </rPr>
      <t xml:space="preserve">    </t>
    </r>
    <r>
      <rPr>
        <sz val="10"/>
        <color theme="1"/>
        <rFont val="宋体"/>
        <charset val="134"/>
      </rPr>
      <t>房产税</t>
    </r>
  </si>
  <si>
    <r>
      <rPr>
        <sz val="10"/>
        <color indexed="8"/>
        <rFont val="宋体"/>
        <charset val="134"/>
      </rPr>
      <t>七、社会保障和就业支出</t>
    </r>
  </si>
  <si>
    <r>
      <rPr>
        <sz val="10"/>
        <color theme="1"/>
        <rFont val="Times New Roman"/>
        <charset val="134"/>
      </rPr>
      <t xml:space="preserve">    </t>
    </r>
    <r>
      <rPr>
        <sz val="10"/>
        <color theme="1"/>
        <rFont val="宋体"/>
        <charset val="134"/>
      </rPr>
      <t>印花税</t>
    </r>
  </si>
  <si>
    <r>
      <rPr>
        <sz val="10"/>
        <color indexed="8"/>
        <rFont val="宋体"/>
        <charset val="134"/>
      </rPr>
      <t>八、卫生健康支出</t>
    </r>
  </si>
  <si>
    <r>
      <rPr>
        <sz val="10"/>
        <color indexed="8"/>
        <rFont val="Times New Roman"/>
        <charset val="134"/>
      </rPr>
      <t xml:space="preserve">    </t>
    </r>
    <r>
      <rPr>
        <sz val="10"/>
        <color indexed="8"/>
        <rFont val="宋体"/>
        <charset val="134"/>
      </rPr>
      <t>城镇土地使用税</t>
    </r>
  </si>
  <si>
    <r>
      <rPr>
        <sz val="10"/>
        <color indexed="8"/>
        <rFont val="宋体"/>
        <charset val="134"/>
      </rPr>
      <t>九、节能环保支出</t>
    </r>
  </si>
  <si>
    <r>
      <rPr>
        <sz val="10"/>
        <color theme="1"/>
        <rFont val="Times New Roman"/>
        <charset val="134"/>
      </rPr>
      <t xml:space="preserve">    </t>
    </r>
    <r>
      <rPr>
        <sz val="10"/>
        <color theme="1"/>
        <rFont val="宋体"/>
        <charset val="134"/>
      </rPr>
      <t>土地增值税</t>
    </r>
  </si>
  <si>
    <r>
      <rPr>
        <sz val="10"/>
        <color indexed="8"/>
        <rFont val="宋体"/>
        <charset val="134"/>
      </rPr>
      <t>十、城乡社区支出</t>
    </r>
  </si>
  <si>
    <r>
      <rPr>
        <sz val="10"/>
        <color theme="1"/>
        <rFont val="Times New Roman"/>
        <charset val="134"/>
      </rPr>
      <t xml:space="preserve">    </t>
    </r>
    <r>
      <rPr>
        <sz val="10"/>
        <color theme="1"/>
        <rFont val="宋体"/>
        <charset val="134"/>
      </rPr>
      <t>耕地占用税</t>
    </r>
  </si>
  <si>
    <r>
      <rPr>
        <sz val="10"/>
        <color indexed="8"/>
        <rFont val="宋体"/>
        <charset val="134"/>
      </rPr>
      <t>十一、农林水支出</t>
    </r>
  </si>
  <si>
    <r>
      <rPr>
        <sz val="10"/>
        <color theme="1"/>
        <rFont val="Times New Roman"/>
        <charset val="134"/>
      </rPr>
      <t xml:space="preserve">    </t>
    </r>
    <r>
      <rPr>
        <sz val="10"/>
        <color theme="1"/>
        <rFont val="宋体"/>
        <charset val="134"/>
      </rPr>
      <t>契税</t>
    </r>
  </si>
  <si>
    <r>
      <rPr>
        <sz val="10"/>
        <color indexed="8"/>
        <rFont val="宋体"/>
        <charset val="134"/>
      </rPr>
      <t>十二、交通运输支出</t>
    </r>
  </si>
  <si>
    <r>
      <rPr>
        <sz val="10"/>
        <color theme="1"/>
        <rFont val="Times New Roman"/>
        <charset val="134"/>
      </rPr>
      <t xml:space="preserve">    </t>
    </r>
    <r>
      <rPr>
        <sz val="10"/>
        <color theme="1"/>
        <rFont val="宋体"/>
        <charset val="134"/>
      </rPr>
      <t>环境保护税</t>
    </r>
  </si>
  <si>
    <r>
      <rPr>
        <sz val="10"/>
        <color indexed="8"/>
        <rFont val="宋体"/>
        <charset val="134"/>
      </rPr>
      <t>十三、资源勘探信息等支出</t>
    </r>
  </si>
  <si>
    <r>
      <rPr>
        <sz val="10"/>
        <color theme="1"/>
        <rFont val="Times New Roman"/>
        <charset val="134"/>
      </rPr>
      <t xml:space="preserve">    </t>
    </r>
    <r>
      <rPr>
        <sz val="10"/>
        <color theme="1"/>
        <rFont val="宋体"/>
        <charset val="134"/>
      </rPr>
      <t>其他税收</t>
    </r>
  </si>
  <si>
    <r>
      <rPr>
        <sz val="10"/>
        <color indexed="8"/>
        <rFont val="宋体"/>
        <charset val="134"/>
      </rPr>
      <t>十四、商业服务业等支出</t>
    </r>
  </si>
  <si>
    <r>
      <rPr>
        <sz val="10"/>
        <color theme="1"/>
        <rFont val="宋体"/>
        <charset val="134"/>
      </rPr>
      <t>二、非税收入</t>
    </r>
  </si>
  <si>
    <r>
      <rPr>
        <sz val="10"/>
        <color indexed="8"/>
        <rFont val="宋体"/>
        <charset val="134"/>
      </rPr>
      <t>十五、金融支出</t>
    </r>
  </si>
  <si>
    <r>
      <rPr>
        <sz val="10"/>
        <color theme="1"/>
        <rFont val="Times New Roman"/>
        <charset val="134"/>
      </rPr>
      <t xml:space="preserve">    </t>
    </r>
    <r>
      <rPr>
        <sz val="10"/>
        <color theme="1"/>
        <rFont val="宋体"/>
        <charset val="134"/>
      </rPr>
      <t>专项收入</t>
    </r>
  </si>
  <si>
    <r>
      <rPr>
        <sz val="10"/>
        <color indexed="8"/>
        <rFont val="宋体"/>
        <charset val="134"/>
      </rPr>
      <t>十六、援助其他地区支出</t>
    </r>
  </si>
  <si>
    <r>
      <rPr>
        <sz val="10"/>
        <color theme="1"/>
        <rFont val="Times New Roman"/>
        <charset val="134"/>
      </rPr>
      <t xml:space="preserve">    </t>
    </r>
    <r>
      <rPr>
        <sz val="10"/>
        <color theme="1"/>
        <rFont val="宋体"/>
        <charset val="134"/>
      </rPr>
      <t>行政事业性收费收入</t>
    </r>
  </si>
  <si>
    <r>
      <rPr>
        <sz val="10"/>
        <color indexed="8"/>
        <rFont val="宋体"/>
        <charset val="134"/>
      </rPr>
      <t>十七、自然资源海洋气象等支出</t>
    </r>
  </si>
  <si>
    <r>
      <rPr>
        <sz val="10"/>
        <color theme="1"/>
        <rFont val="Times New Roman"/>
        <charset val="134"/>
      </rPr>
      <t xml:space="preserve">    </t>
    </r>
    <r>
      <rPr>
        <sz val="10"/>
        <color theme="1"/>
        <rFont val="宋体"/>
        <charset val="134"/>
      </rPr>
      <t>罚没收入</t>
    </r>
  </si>
  <si>
    <r>
      <rPr>
        <sz val="10"/>
        <color indexed="8"/>
        <rFont val="宋体"/>
        <charset val="134"/>
      </rPr>
      <t>十八、住房保障支出</t>
    </r>
  </si>
  <si>
    <r>
      <rPr>
        <sz val="10"/>
        <color theme="1"/>
        <rFont val="Times New Roman"/>
        <charset val="134"/>
      </rPr>
      <t xml:space="preserve">    </t>
    </r>
    <r>
      <rPr>
        <sz val="10"/>
        <color theme="1"/>
        <rFont val="宋体"/>
        <charset val="134"/>
      </rPr>
      <t>国有资源</t>
    </r>
    <r>
      <rPr>
        <sz val="10"/>
        <color theme="1"/>
        <rFont val="Times New Roman"/>
        <charset val="134"/>
      </rPr>
      <t>(</t>
    </r>
    <r>
      <rPr>
        <sz val="10"/>
        <color theme="1"/>
        <rFont val="宋体"/>
        <charset val="134"/>
      </rPr>
      <t>资产</t>
    </r>
    <r>
      <rPr>
        <sz val="10"/>
        <color theme="1"/>
        <rFont val="Times New Roman"/>
        <charset val="134"/>
      </rPr>
      <t>)</t>
    </r>
    <r>
      <rPr>
        <sz val="10"/>
        <color theme="1"/>
        <rFont val="宋体"/>
        <charset val="134"/>
      </rPr>
      <t>有偿使用收入</t>
    </r>
  </si>
  <si>
    <r>
      <rPr>
        <sz val="10"/>
        <color indexed="8"/>
        <rFont val="宋体"/>
        <charset val="134"/>
      </rPr>
      <t>十九、灾害防治及应急管理支出</t>
    </r>
  </si>
  <si>
    <r>
      <rPr>
        <sz val="10"/>
        <color theme="1"/>
        <rFont val="Times New Roman"/>
        <charset val="134"/>
      </rPr>
      <t xml:space="preserve">    </t>
    </r>
    <r>
      <rPr>
        <sz val="10"/>
        <color theme="1"/>
        <rFont val="宋体"/>
        <charset val="134"/>
      </rPr>
      <t>政府住房基金收入</t>
    </r>
  </si>
  <si>
    <r>
      <rPr>
        <sz val="10"/>
        <color indexed="8"/>
        <rFont val="宋体"/>
        <charset val="134"/>
      </rPr>
      <t>二十、预备费</t>
    </r>
  </si>
  <si>
    <r>
      <rPr>
        <sz val="10"/>
        <color theme="1"/>
        <rFont val="Times New Roman"/>
        <charset val="134"/>
      </rPr>
      <t xml:space="preserve">    </t>
    </r>
    <r>
      <rPr>
        <sz val="10"/>
        <color theme="1"/>
        <rFont val="宋体"/>
        <charset val="134"/>
      </rPr>
      <t>其他收入</t>
    </r>
  </si>
  <si>
    <r>
      <rPr>
        <sz val="10"/>
        <color indexed="8"/>
        <rFont val="宋体"/>
        <charset val="134"/>
      </rPr>
      <t>二十一、其他支出</t>
    </r>
  </si>
  <si>
    <r>
      <rPr>
        <sz val="12"/>
        <rFont val="黑体"/>
        <charset val="134"/>
      </rPr>
      <t>转移性收入合计</t>
    </r>
  </si>
  <si>
    <t>—</t>
  </si>
  <si>
    <r>
      <rPr>
        <sz val="10"/>
        <color indexed="8"/>
        <rFont val="宋体"/>
        <charset val="134"/>
      </rPr>
      <t>二十二、债务付息支出</t>
    </r>
  </si>
  <si>
    <r>
      <rPr>
        <sz val="10"/>
        <color indexed="8"/>
        <rFont val="宋体"/>
        <charset val="134"/>
      </rPr>
      <t>一、上级补助收入</t>
    </r>
  </si>
  <si>
    <r>
      <rPr>
        <sz val="12"/>
        <rFont val="黑体"/>
        <charset val="134"/>
      </rPr>
      <t>转移性支出合计</t>
    </r>
  </si>
  <si>
    <r>
      <rPr>
        <sz val="10"/>
        <color indexed="8"/>
        <rFont val="宋体"/>
        <charset val="134"/>
      </rPr>
      <t>二、动用预算稳定调节基金</t>
    </r>
  </si>
  <si>
    <r>
      <rPr>
        <sz val="10"/>
        <color indexed="8"/>
        <rFont val="宋体"/>
        <charset val="134"/>
      </rPr>
      <t>一、上解上级支出</t>
    </r>
  </si>
  <si>
    <r>
      <rPr>
        <sz val="10"/>
        <color indexed="8"/>
        <rFont val="宋体"/>
        <charset val="134"/>
      </rPr>
      <t>三、调入资金</t>
    </r>
  </si>
  <si>
    <r>
      <rPr>
        <sz val="10"/>
        <color indexed="8"/>
        <rFont val="宋体"/>
        <charset val="134"/>
      </rPr>
      <t>二、安排预算稳定调节基金</t>
    </r>
  </si>
  <si>
    <r>
      <rPr>
        <sz val="10"/>
        <color indexed="8"/>
        <rFont val="宋体"/>
        <charset val="134"/>
      </rPr>
      <t>四、上年结转</t>
    </r>
  </si>
  <si>
    <r>
      <rPr>
        <sz val="10"/>
        <color indexed="8"/>
        <rFont val="宋体"/>
        <charset val="134"/>
      </rPr>
      <t>三、结转下年</t>
    </r>
  </si>
  <si>
    <r>
      <rPr>
        <sz val="11"/>
        <color theme="1"/>
        <rFont val="宋体"/>
        <charset val="134"/>
      </rPr>
      <t>注：</t>
    </r>
    <r>
      <rPr>
        <sz val="11"/>
        <color theme="1"/>
        <rFont val="Times New Roman"/>
        <charset val="134"/>
      </rPr>
      <t>1.</t>
    </r>
    <r>
      <rPr>
        <sz val="11"/>
        <color theme="1"/>
        <rFont val="宋体"/>
        <charset val="134"/>
      </rPr>
      <t xml:space="preserve">由于四舍五入因素，部分分项加和与总数可能略有差异，下同。
</t>
    </r>
    <r>
      <rPr>
        <sz val="11"/>
        <color theme="1"/>
        <rFont val="Times New Roman"/>
        <charset val="134"/>
      </rPr>
      <t xml:space="preserve">    2.</t>
    </r>
    <r>
      <rPr>
        <sz val="11"/>
        <color theme="1"/>
        <rFont val="宋体"/>
        <charset val="134"/>
      </rPr>
      <t>本表直观反映</t>
    </r>
    <r>
      <rPr>
        <sz val="11"/>
        <color theme="1"/>
        <rFont val="Times New Roman"/>
        <charset val="134"/>
      </rPr>
      <t>2019</t>
    </r>
    <r>
      <rPr>
        <sz val="11"/>
        <color theme="1"/>
        <rFont val="宋体"/>
        <charset val="134"/>
      </rPr>
      <t xml:space="preserve">年一般公共预算收入与支出的平衡关系。
</t>
    </r>
    <r>
      <rPr>
        <sz val="11"/>
        <color theme="1"/>
        <rFont val="Times New Roman"/>
        <charset val="134"/>
      </rPr>
      <t xml:space="preserve">    3.</t>
    </r>
    <r>
      <rPr>
        <sz val="11"/>
        <color theme="1"/>
        <rFont val="宋体"/>
        <charset val="134"/>
      </rPr>
      <t>收入总计（本级收入合计</t>
    </r>
    <r>
      <rPr>
        <sz val="11"/>
        <color theme="1"/>
        <rFont val="Times New Roman"/>
        <charset val="134"/>
      </rPr>
      <t>+</t>
    </r>
    <r>
      <rPr>
        <sz val="11"/>
        <color theme="1"/>
        <rFont val="宋体"/>
        <charset val="134"/>
      </rPr>
      <t>转移性收入合计）</t>
    </r>
    <r>
      <rPr>
        <sz val="11"/>
        <color theme="1"/>
        <rFont val="Times New Roman"/>
        <charset val="134"/>
      </rPr>
      <t>=</t>
    </r>
    <r>
      <rPr>
        <sz val="11"/>
        <color theme="1"/>
        <rFont val="宋体"/>
        <charset val="134"/>
      </rPr>
      <t>支出总计（本级支出合计</t>
    </r>
    <r>
      <rPr>
        <sz val="11"/>
        <color theme="1"/>
        <rFont val="Times New Roman"/>
        <charset val="134"/>
      </rPr>
      <t>+</t>
    </r>
    <r>
      <rPr>
        <sz val="11"/>
        <color theme="1"/>
        <rFont val="宋体"/>
        <charset val="134"/>
      </rPr>
      <t xml:space="preserve">转移性支出合计）。
</t>
    </r>
    <r>
      <rPr>
        <sz val="11"/>
        <color theme="1"/>
        <rFont val="Times New Roman"/>
        <charset val="134"/>
      </rPr>
      <t xml:space="preserve">    4.</t>
    </r>
    <r>
      <rPr>
        <sz val="11"/>
        <color theme="1"/>
        <rFont val="宋体"/>
        <charset val="134"/>
      </rPr>
      <t xml:space="preserve">调整预算数是指根据预算法规定，经市人大常委会审查批准对年初预算进行调整后形成的预算数，下同。
</t>
    </r>
    <r>
      <rPr>
        <sz val="11"/>
        <color theme="1"/>
        <rFont val="Times New Roman"/>
        <charset val="134"/>
      </rPr>
      <t xml:space="preserve">    5.</t>
    </r>
    <r>
      <rPr>
        <sz val="11"/>
        <color theme="1"/>
        <rFont val="宋体"/>
        <charset val="134"/>
      </rPr>
      <t xml:space="preserve">变动预算数是指在调整预算数的基础上，因上级转移支付增加、上年结转资金安排使用等事项但引起预算收支变动后形成的预算数，下同。
</t>
    </r>
    <r>
      <rPr>
        <sz val="11"/>
        <color theme="1"/>
        <rFont val="Times New Roman"/>
        <charset val="134"/>
      </rPr>
      <t xml:space="preserve">    6.</t>
    </r>
    <r>
      <rPr>
        <sz val="11"/>
        <color theme="1"/>
        <rFont val="宋体"/>
        <charset val="134"/>
      </rPr>
      <t xml:space="preserve">其他税收主要是营业税。
</t>
    </r>
    <r>
      <rPr>
        <sz val="11"/>
        <color theme="1"/>
        <rFont val="Times New Roman"/>
        <charset val="134"/>
      </rPr>
      <t xml:space="preserve">    7.</t>
    </r>
    <r>
      <rPr>
        <sz val="11"/>
        <color theme="1"/>
        <rFont val="宋体"/>
        <charset val="134"/>
      </rPr>
      <t>根据市财政局统一要求，自</t>
    </r>
    <r>
      <rPr>
        <sz val="11"/>
        <color theme="1"/>
        <rFont val="Times New Roman"/>
        <charset val="134"/>
      </rPr>
      <t>2018</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1</t>
    </r>
    <r>
      <rPr>
        <sz val="11"/>
        <color theme="1"/>
        <rFont val="宋体"/>
        <charset val="134"/>
      </rPr>
      <t>日起，城市建设配套费纳入政府性基金预算管理，为同口径对比，调减</t>
    </r>
    <r>
      <rPr>
        <sz val="11"/>
        <color theme="1"/>
        <rFont val="Times New Roman"/>
        <charset val="134"/>
      </rPr>
      <t>2018</t>
    </r>
    <r>
      <rPr>
        <sz val="11"/>
        <color theme="1"/>
        <rFont val="宋体"/>
        <charset val="134"/>
      </rPr>
      <t>年非税收入</t>
    </r>
    <r>
      <rPr>
        <sz val="11"/>
        <color theme="1"/>
        <rFont val="Times New Roman"/>
        <charset val="134"/>
      </rPr>
      <t>-</t>
    </r>
    <r>
      <rPr>
        <sz val="11"/>
        <color theme="1"/>
        <rFont val="宋体"/>
        <charset val="134"/>
      </rPr>
      <t>行政事业性收费收入</t>
    </r>
    <r>
      <rPr>
        <sz val="11"/>
        <color theme="1"/>
        <rFont val="Times New Roman"/>
        <charset val="134"/>
      </rPr>
      <t>83140</t>
    </r>
    <r>
      <rPr>
        <sz val="11"/>
        <color theme="1"/>
        <rFont val="宋体"/>
        <charset val="134"/>
      </rPr>
      <t>万元。</t>
    </r>
  </si>
  <si>
    <r>
      <rPr>
        <sz val="14"/>
        <color theme="1"/>
        <rFont val="方正黑体_GBK"/>
        <charset val="134"/>
      </rPr>
      <t>附件</t>
    </r>
    <r>
      <rPr>
        <sz val="14"/>
        <color theme="1"/>
        <rFont val="Times New Roman"/>
        <charset val="134"/>
      </rPr>
      <t>2</t>
    </r>
  </si>
  <si>
    <r>
      <rPr>
        <sz val="18"/>
        <color theme="1"/>
        <rFont val="Times New Roman"/>
        <charset val="134"/>
      </rPr>
      <t>2019</t>
    </r>
    <r>
      <rPr>
        <sz val="18"/>
        <color theme="1"/>
        <rFont val="方正小标宋_GBK"/>
        <charset val="134"/>
      </rPr>
      <t>年两江新区一般公共预算本级支出执行表</t>
    </r>
  </si>
  <si>
    <r>
      <rPr>
        <sz val="11"/>
        <color theme="1"/>
        <rFont val="宋体"/>
        <charset val="134"/>
      </rPr>
      <t>单位：万元</t>
    </r>
  </si>
  <si>
    <t>支    出</t>
  </si>
  <si>
    <t>执 行 数</t>
  </si>
  <si>
    <t>本级支出合计</t>
  </si>
  <si>
    <r>
      <rPr>
        <sz val="10"/>
        <rFont val="宋体"/>
        <charset val="134"/>
      </rPr>
      <t>一、一般公共服务支出</t>
    </r>
  </si>
  <si>
    <r>
      <rPr>
        <sz val="10"/>
        <rFont val="Times New Roman"/>
        <charset val="134"/>
      </rPr>
      <t xml:space="preserve">  </t>
    </r>
    <r>
      <rPr>
        <sz val="10"/>
        <rFont val="宋体"/>
        <charset val="134"/>
      </rPr>
      <t>人大事务</t>
    </r>
  </si>
  <si>
    <r>
      <rPr>
        <sz val="10"/>
        <rFont val="Times New Roman"/>
        <charset val="134"/>
      </rPr>
      <t xml:space="preserve">    </t>
    </r>
    <r>
      <rPr>
        <sz val="10"/>
        <rFont val="宋体"/>
        <charset val="134"/>
      </rPr>
      <t>其他人大事务支出</t>
    </r>
  </si>
  <si>
    <r>
      <rPr>
        <sz val="10"/>
        <rFont val="Times New Roman"/>
        <charset val="134"/>
      </rPr>
      <t xml:space="preserve">  </t>
    </r>
    <r>
      <rPr>
        <sz val="10"/>
        <rFont val="宋体"/>
        <charset val="134"/>
      </rPr>
      <t>政协事务</t>
    </r>
  </si>
  <si>
    <r>
      <rPr>
        <sz val="10"/>
        <rFont val="Times New Roman"/>
        <charset val="134"/>
      </rPr>
      <t xml:space="preserve">    </t>
    </r>
    <r>
      <rPr>
        <sz val="10"/>
        <rFont val="宋体"/>
        <charset val="134"/>
      </rPr>
      <t>其他政协事务支出</t>
    </r>
  </si>
  <si>
    <r>
      <rPr>
        <sz val="10"/>
        <rFont val="Times New Roman"/>
        <charset val="134"/>
      </rPr>
      <t xml:space="preserve">  </t>
    </r>
    <r>
      <rPr>
        <sz val="10"/>
        <rFont val="宋体"/>
        <charset val="134"/>
      </rPr>
      <t>政府办公厅</t>
    </r>
    <r>
      <rPr>
        <sz val="10"/>
        <rFont val="Times New Roman"/>
        <charset val="134"/>
      </rPr>
      <t>(</t>
    </r>
    <r>
      <rPr>
        <sz val="10"/>
        <rFont val="宋体"/>
        <charset val="134"/>
      </rPr>
      <t>室</t>
    </r>
    <r>
      <rPr>
        <sz val="10"/>
        <rFont val="Times New Roman"/>
        <charset val="134"/>
      </rPr>
      <t>)</t>
    </r>
    <r>
      <rPr>
        <sz val="10"/>
        <rFont val="宋体"/>
        <charset val="134"/>
      </rPr>
      <t>及相关机构事务</t>
    </r>
  </si>
  <si>
    <r>
      <rPr>
        <sz val="10"/>
        <rFont val="Times New Roman"/>
        <charset val="134"/>
      </rPr>
      <t xml:space="preserve">    </t>
    </r>
    <r>
      <rPr>
        <sz val="10"/>
        <rFont val="宋体"/>
        <charset val="134"/>
      </rPr>
      <t>行政运行</t>
    </r>
  </si>
  <si>
    <r>
      <rPr>
        <sz val="10"/>
        <rFont val="Times New Roman"/>
        <charset val="134"/>
      </rPr>
      <t xml:space="preserve">    </t>
    </r>
    <r>
      <rPr>
        <sz val="10"/>
        <rFont val="宋体"/>
        <charset val="134"/>
      </rPr>
      <t>一般行政管理事务</t>
    </r>
  </si>
  <si>
    <r>
      <rPr>
        <sz val="10"/>
        <rFont val="Times New Roman"/>
        <charset val="134"/>
      </rPr>
      <t xml:space="preserve">    </t>
    </r>
    <r>
      <rPr>
        <sz val="10"/>
        <rFont val="宋体"/>
        <charset val="134"/>
      </rPr>
      <t>信访事务</t>
    </r>
  </si>
  <si>
    <r>
      <rPr>
        <sz val="10"/>
        <rFont val="Times New Roman"/>
        <charset val="134"/>
      </rPr>
      <t xml:space="preserve">    </t>
    </r>
    <r>
      <rPr>
        <sz val="10"/>
        <rFont val="宋体"/>
        <charset val="134"/>
      </rPr>
      <t>事业运行</t>
    </r>
  </si>
  <si>
    <r>
      <rPr>
        <sz val="10"/>
        <rFont val="Times New Roman"/>
        <charset val="134"/>
      </rPr>
      <t xml:space="preserve">    </t>
    </r>
    <r>
      <rPr>
        <sz val="10"/>
        <rFont val="宋体"/>
        <charset val="134"/>
      </rPr>
      <t>其他政府办公厅</t>
    </r>
    <r>
      <rPr>
        <sz val="10"/>
        <rFont val="Times New Roman"/>
        <charset val="134"/>
      </rPr>
      <t>(</t>
    </r>
    <r>
      <rPr>
        <sz val="10"/>
        <rFont val="宋体"/>
        <charset val="134"/>
      </rPr>
      <t>室</t>
    </r>
    <r>
      <rPr>
        <sz val="10"/>
        <rFont val="Times New Roman"/>
        <charset val="134"/>
      </rPr>
      <t>)</t>
    </r>
    <r>
      <rPr>
        <sz val="10"/>
        <rFont val="宋体"/>
        <charset val="134"/>
      </rPr>
      <t>及相关机构事务支出</t>
    </r>
  </si>
  <si>
    <r>
      <rPr>
        <sz val="10"/>
        <rFont val="Times New Roman"/>
        <charset val="134"/>
      </rPr>
      <t xml:space="preserve">  </t>
    </r>
    <r>
      <rPr>
        <sz val="10"/>
        <rFont val="宋体"/>
        <charset val="134"/>
      </rPr>
      <t>发展与改革事务</t>
    </r>
  </si>
  <si>
    <r>
      <rPr>
        <sz val="10"/>
        <rFont val="Times New Roman"/>
        <charset val="134"/>
      </rPr>
      <t xml:space="preserve">    </t>
    </r>
    <r>
      <rPr>
        <sz val="10"/>
        <rFont val="宋体"/>
        <charset val="134"/>
      </rPr>
      <t>其他发展与改革事务支出</t>
    </r>
  </si>
  <si>
    <r>
      <rPr>
        <sz val="10"/>
        <rFont val="Times New Roman"/>
        <charset val="134"/>
      </rPr>
      <t xml:space="preserve">  </t>
    </r>
    <r>
      <rPr>
        <sz val="10"/>
        <rFont val="宋体"/>
        <charset val="134"/>
      </rPr>
      <t>统计信息事务</t>
    </r>
  </si>
  <si>
    <r>
      <rPr>
        <sz val="10"/>
        <rFont val="Times New Roman"/>
        <charset val="134"/>
      </rPr>
      <t xml:space="preserve">    </t>
    </r>
    <r>
      <rPr>
        <sz val="10"/>
        <rFont val="宋体"/>
        <charset val="134"/>
      </rPr>
      <t>专项普查活动</t>
    </r>
  </si>
  <si>
    <r>
      <rPr>
        <sz val="10"/>
        <rFont val="Times New Roman"/>
        <charset val="134"/>
      </rPr>
      <t xml:space="preserve">    </t>
    </r>
    <r>
      <rPr>
        <sz val="10"/>
        <rFont val="宋体"/>
        <charset val="134"/>
      </rPr>
      <t>其他统计信息事务支出</t>
    </r>
  </si>
  <si>
    <r>
      <rPr>
        <sz val="10"/>
        <rFont val="Times New Roman"/>
        <charset val="134"/>
      </rPr>
      <t xml:space="preserve">  </t>
    </r>
    <r>
      <rPr>
        <sz val="10"/>
        <rFont val="宋体"/>
        <charset val="134"/>
      </rPr>
      <t>财政事务</t>
    </r>
  </si>
  <si>
    <r>
      <rPr>
        <sz val="10"/>
        <rFont val="Times New Roman"/>
        <charset val="134"/>
      </rPr>
      <t xml:space="preserve">    </t>
    </r>
    <r>
      <rPr>
        <sz val="10"/>
        <rFont val="宋体"/>
        <charset val="134"/>
      </rPr>
      <t>其他财政事务支出</t>
    </r>
  </si>
  <si>
    <r>
      <rPr>
        <sz val="10"/>
        <rFont val="Times New Roman"/>
        <charset val="134"/>
      </rPr>
      <t xml:space="preserve">  </t>
    </r>
    <r>
      <rPr>
        <sz val="10"/>
        <rFont val="宋体"/>
        <charset val="134"/>
      </rPr>
      <t>税收事务</t>
    </r>
  </si>
  <si>
    <r>
      <rPr>
        <sz val="10"/>
        <rFont val="Times New Roman"/>
        <charset val="134"/>
      </rPr>
      <t xml:space="preserve">    </t>
    </r>
    <r>
      <rPr>
        <sz val="10"/>
        <rFont val="宋体"/>
        <charset val="134"/>
      </rPr>
      <t>其他税收事务支出</t>
    </r>
  </si>
  <si>
    <r>
      <rPr>
        <sz val="10"/>
        <rFont val="Times New Roman"/>
        <charset val="134"/>
      </rPr>
      <t xml:space="preserve">  </t>
    </r>
    <r>
      <rPr>
        <sz val="10"/>
        <rFont val="宋体"/>
        <charset val="134"/>
      </rPr>
      <t>审计事务</t>
    </r>
  </si>
  <si>
    <r>
      <rPr>
        <sz val="10"/>
        <rFont val="Times New Roman"/>
        <charset val="134"/>
      </rPr>
      <t xml:space="preserve">    </t>
    </r>
    <r>
      <rPr>
        <sz val="10"/>
        <rFont val="宋体"/>
        <charset val="134"/>
      </rPr>
      <t>其他审计事务支出</t>
    </r>
  </si>
  <si>
    <r>
      <rPr>
        <sz val="10"/>
        <rFont val="Times New Roman"/>
        <charset val="134"/>
      </rPr>
      <t xml:space="preserve">  </t>
    </r>
    <r>
      <rPr>
        <sz val="10"/>
        <rFont val="宋体"/>
        <charset val="134"/>
      </rPr>
      <t>人力资源事务</t>
    </r>
  </si>
  <si>
    <r>
      <rPr>
        <sz val="10"/>
        <rFont val="Times New Roman"/>
        <charset val="134"/>
      </rPr>
      <t xml:space="preserve">    </t>
    </r>
    <r>
      <rPr>
        <sz val="10"/>
        <rFont val="宋体"/>
        <charset val="134"/>
      </rPr>
      <t>引进人才费用</t>
    </r>
  </si>
  <si>
    <r>
      <rPr>
        <sz val="10"/>
        <rFont val="Times New Roman"/>
        <charset val="134"/>
      </rPr>
      <t xml:space="preserve">    </t>
    </r>
    <r>
      <rPr>
        <sz val="10"/>
        <rFont val="宋体"/>
        <charset val="134"/>
      </rPr>
      <t>其他人力资源事务支出</t>
    </r>
  </si>
  <si>
    <r>
      <rPr>
        <sz val="10"/>
        <rFont val="Times New Roman"/>
        <charset val="134"/>
      </rPr>
      <t xml:space="preserve">  </t>
    </r>
    <r>
      <rPr>
        <sz val="10"/>
        <rFont val="宋体"/>
        <charset val="134"/>
      </rPr>
      <t>纪检监察事务</t>
    </r>
  </si>
  <si>
    <r>
      <rPr>
        <sz val="10"/>
        <rFont val="Times New Roman"/>
        <charset val="134"/>
      </rPr>
      <t xml:space="preserve">    </t>
    </r>
    <r>
      <rPr>
        <sz val="10"/>
        <rFont val="宋体"/>
        <charset val="134"/>
      </rPr>
      <t>其他纪检监察事务支出</t>
    </r>
  </si>
  <si>
    <r>
      <rPr>
        <sz val="10"/>
        <rFont val="Times New Roman"/>
        <charset val="134"/>
      </rPr>
      <t xml:space="preserve">  </t>
    </r>
    <r>
      <rPr>
        <sz val="10"/>
        <rFont val="宋体"/>
        <charset val="134"/>
      </rPr>
      <t>商贸事务</t>
    </r>
  </si>
  <si>
    <r>
      <rPr>
        <sz val="10"/>
        <rFont val="Times New Roman"/>
        <charset val="134"/>
      </rPr>
      <t xml:space="preserve">    </t>
    </r>
    <r>
      <rPr>
        <sz val="10"/>
        <rFont val="宋体"/>
        <charset val="134"/>
      </rPr>
      <t>招商引资</t>
    </r>
  </si>
  <si>
    <r>
      <rPr>
        <sz val="10"/>
        <rFont val="Times New Roman"/>
        <charset val="134"/>
      </rPr>
      <t xml:space="preserve">    </t>
    </r>
    <r>
      <rPr>
        <sz val="10"/>
        <rFont val="宋体"/>
        <charset val="134"/>
      </rPr>
      <t>其他商贸事务支出</t>
    </r>
  </si>
  <si>
    <r>
      <rPr>
        <sz val="10"/>
        <rFont val="Times New Roman"/>
        <charset val="134"/>
      </rPr>
      <t xml:space="preserve">  </t>
    </r>
    <r>
      <rPr>
        <sz val="10"/>
        <rFont val="宋体"/>
        <charset val="134"/>
      </rPr>
      <t>知识产权事务</t>
    </r>
  </si>
  <si>
    <r>
      <rPr>
        <sz val="10"/>
        <rFont val="Times New Roman"/>
        <charset val="134"/>
      </rPr>
      <t xml:space="preserve">    </t>
    </r>
    <r>
      <rPr>
        <sz val="10"/>
        <rFont val="宋体"/>
        <charset val="134"/>
      </rPr>
      <t>专利审批</t>
    </r>
  </si>
  <si>
    <r>
      <rPr>
        <sz val="10"/>
        <rFont val="Times New Roman"/>
        <charset val="134"/>
      </rPr>
      <t xml:space="preserve">    </t>
    </r>
    <r>
      <rPr>
        <sz val="10"/>
        <rFont val="宋体"/>
        <charset val="134"/>
      </rPr>
      <t>知识产权宏观管理</t>
    </r>
  </si>
  <si>
    <r>
      <rPr>
        <sz val="10"/>
        <rFont val="Times New Roman"/>
        <charset val="134"/>
      </rPr>
      <t xml:space="preserve">    </t>
    </r>
    <r>
      <rPr>
        <sz val="10"/>
        <rFont val="宋体"/>
        <charset val="134"/>
      </rPr>
      <t>其他知识产权事务支出</t>
    </r>
  </si>
  <si>
    <r>
      <rPr>
        <sz val="10"/>
        <rFont val="Times New Roman"/>
        <charset val="134"/>
      </rPr>
      <t xml:space="preserve">  </t>
    </r>
    <r>
      <rPr>
        <sz val="10"/>
        <rFont val="宋体"/>
        <charset val="134"/>
      </rPr>
      <t>民族事务</t>
    </r>
  </si>
  <si>
    <r>
      <rPr>
        <sz val="10"/>
        <rFont val="Times New Roman"/>
        <charset val="134"/>
      </rPr>
      <t xml:space="preserve">    </t>
    </r>
    <r>
      <rPr>
        <sz val="10"/>
        <rFont val="宋体"/>
        <charset val="134"/>
      </rPr>
      <t>其他民族事务支出</t>
    </r>
  </si>
  <si>
    <r>
      <rPr>
        <sz val="10"/>
        <rFont val="Times New Roman"/>
        <charset val="134"/>
      </rPr>
      <t xml:space="preserve">  </t>
    </r>
    <r>
      <rPr>
        <sz val="10"/>
        <rFont val="宋体"/>
        <charset val="134"/>
      </rPr>
      <t>档案事务</t>
    </r>
  </si>
  <si>
    <r>
      <rPr>
        <sz val="10"/>
        <rFont val="Times New Roman"/>
        <charset val="134"/>
      </rPr>
      <t xml:space="preserve">    </t>
    </r>
    <r>
      <rPr>
        <sz val="10"/>
        <rFont val="宋体"/>
        <charset val="134"/>
      </rPr>
      <t>档案馆</t>
    </r>
  </si>
  <si>
    <r>
      <rPr>
        <sz val="10"/>
        <rFont val="Times New Roman"/>
        <charset val="134"/>
      </rPr>
      <t xml:space="preserve">    </t>
    </r>
    <r>
      <rPr>
        <sz val="10"/>
        <rFont val="宋体"/>
        <charset val="134"/>
      </rPr>
      <t>其他档案事务支出</t>
    </r>
  </si>
  <si>
    <r>
      <rPr>
        <sz val="10"/>
        <rFont val="Times New Roman"/>
        <charset val="134"/>
      </rPr>
      <t xml:space="preserve">  </t>
    </r>
    <r>
      <rPr>
        <sz val="10"/>
        <rFont val="宋体"/>
        <charset val="134"/>
      </rPr>
      <t>群众团体事务</t>
    </r>
  </si>
  <si>
    <r>
      <rPr>
        <sz val="10"/>
        <rFont val="Times New Roman"/>
        <charset val="134"/>
      </rPr>
      <t xml:space="preserve">    </t>
    </r>
    <r>
      <rPr>
        <sz val="10"/>
        <rFont val="宋体"/>
        <charset val="134"/>
      </rPr>
      <t>其他群众团体事务支出</t>
    </r>
  </si>
  <si>
    <r>
      <rPr>
        <sz val="10"/>
        <rFont val="Times New Roman"/>
        <charset val="134"/>
      </rPr>
      <t xml:space="preserve">  </t>
    </r>
    <r>
      <rPr>
        <sz val="10"/>
        <rFont val="宋体"/>
        <charset val="134"/>
      </rPr>
      <t>党委办公厅</t>
    </r>
    <r>
      <rPr>
        <sz val="10"/>
        <rFont val="Times New Roman"/>
        <charset val="134"/>
      </rPr>
      <t>(</t>
    </r>
    <r>
      <rPr>
        <sz val="10"/>
        <rFont val="宋体"/>
        <charset val="134"/>
      </rPr>
      <t>室</t>
    </r>
    <r>
      <rPr>
        <sz val="10"/>
        <rFont val="Times New Roman"/>
        <charset val="134"/>
      </rPr>
      <t>)</t>
    </r>
    <r>
      <rPr>
        <sz val="10"/>
        <rFont val="宋体"/>
        <charset val="134"/>
      </rPr>
      <t>及相关机构事务</t>
    </r>
  </si>
  <si>
    <r>
      <rPr>
        <sz val="10"/>
        <rFont val="Times New Roman"/>
        <charset val="134"/>
      </rPr>
      <t xml:space="preserve">    </t>
    </r>
    <r>
      <rPr>
        <sz val="10"/>
        <rFont val="宋体"/>
        <charset val="134"/>
      </rPr>
      <t>其他党委办公厅</t>
    </r>
    <r>
      <rPr>
        <sz val="10"/>
        <rFont val="Times New Roman"/>
        <charset val="134"/>
      </rPr>
      <t>(</t>
    </r>
    <r>
      <rPr>
        <sz val="10"/>
        <rFont val="宋体"/>
        <charset val="134"/>
      </rPr>
      <t>室</t>
    </r>
    <r>
      <rPr>
        <sz val="10"/>
        <rFont val="Times New Roman"/>
        <charset val="134"/>
      </rPr>
      <t>)</t>
    </r>
    <r>
      <rPr>
        <sz val="10"/>
        <rFont val="宋体"/>
        <charset val="134"/>
      </rPr>
      <t>及相关机构事务支出</t>
    </r>
  </si>
  <si>
    <r>
      <rPr>
        <sz val="10"/>
        <rFont val="Times New Roman"/>
        <charset val="134"/>
      </rPr>
      <t xml:space="preserve">  </t>
    </r>
    <r>
      <rPr>
        <sz val="10"/>
        <rFont val="宋体"/>
        <charset val="134"/>
      </rPr>
      <t>组织事务</t>
    </r>
  </si>
  <si>
    <r>
      <rPr>
        <sz val="10"/>
        <rFont val="Times New Roman"/>
        <charset val="134"/>
      </rPr>
      <t xml:space="preserve">    </t>
    </r>
    <r>
      <rPr>
        <sz val="10"/>
        <rFont val="宋体"/>
        <charset val="134"/>
      </rPr>
      <t>其他组织事务支出</t>
    </r>
  </si>
  <si>
    <r>
      <rPr>
        <sz val="10"/>
        <rFont val="Times New Roman"/>
        <charset val="134"/>
      </rPr>
      <t xml:space="preserve">  </t>
    </r>
    <r>
      <rPr>
        <sz val="10"/>
        <rFont val="宋体"/>
        <charset val="134"/>
      </rPr>
      <t>宣传事务</t>
    </r>
  </si>
  <si>
    <r>
      <rPr>
        <sz val="10"/>
        <rFont val="Times New Roman"/>
        <charset val="134"/>
      </rPr>
      <t xml:space="preserve">    </t>
    </r>
    <r>
      <rPr>
        <sz val="10"/>
        <rFont val="宋体"/>
        <charset val="134"/>
      </rPr>
      <t>其他宣传事务支出</t>
    </r>
  </si>
  <si>
    <r>
      <rPr>
        <sz val="10"/>
        <rFont val="Times New Roman"/>
        <charset val="134"/>
      </rPr>
      <t xml:space="preserve">  </t>
    </r>
    <r>
      <rPr>
        <sz val="10"/>
        <rFont val="宋体"/>
        <charset val="134"/>
      </rPr>
      <t>统战事务</t>
    </r>
  </si>
  <si>
    <r>
      <rPr>
        <sz val="10"/>
        <rFont val="Times New Roman"/>
        <charset val="134"/>
      </rPr>
      <t xml:space="preserve">    </t>
    </r>
    <r>
      <rPr>
        <sz val="10"/>
        <rFont val="宋体"/>
        <charset val="134"/>
      </rPr>
      <t>宗教事务</t>
    </r>
  </si>
  <si>
    <r>
      <rPr>
        <sz val="10"/>
        <rFont val="Times New Roman"/>
        <charset val="134"/>
      </rPr>
      <t xml:space="preserve">    </t>
    </r>
    <r>
      <rPr>
        <sz val="10"/>
        <rFont val="宋体"/>
        <charset val="134"/>
      </rPr>
      <t>其他统战事务支出</t>
    </r>
  </si>
  <si>
    <r>
      <rPr>
        <sz val="10"/>
        <rFont val="Times New Roman"/>
        <charset val="134"/>
      </rPr>
      <t xml:space="preserve">  </t>
    </r>
    <r>
      <rPr>
        <sz val="10"/>
        <rFont val="宋体"/>
        <charset val="134"/>
      </rPr>
      <t>其他共产党事务支出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</si>
  <si>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其他共产党事务支出</t>
    </r>
    <r>
      <rPr>
        <sz val="10"/>
        <rFont val="Times New Roman"/>
        <charset val="134"/>
      </rPr>
      <t>(</t>
    </r>
    <r>
      <rPr>
        <sz val="10"/>
        <rFont val="宋体"/>
        <charset val="134"/>
      </rPr>
      <t>项</t>
    </r>
    <r>
      <rPr>
        <sz val="10"/>
        <rFont val="Times New Roman"/>
        <charset val="134"/>
      </rPr>
      <t>)</t>
    </r>
  </si>
  <si>
    <r>
      <rPr>
        <sz val="10"/>
        <rFont val="Times New Roman"/>
        <charset val="134"/>
      </rPr>
      <t xml:space="preserve">  </t>
    </r>
    <r>
      <rPr>
        <sz val="10"/>
        <rFont val="宋体"/>
        <charset val="134"/>
      </rPr>
      <t>市场监督管理事务</t>
    </r>
  </si>
  <si>
    <r>
      <rPr>
        <sz val="10"/>
        <rFont val="Times New Roman"/>
        <charset val="134"/>
      </rPr>
      <t xml:space="preserve">    </t>
    </r>
    <r>
      <rPr>
        <sz val="10"/>
        <rFont val="宋体"/>
        <charset val="134"/>
      </rPr>
      <t>市场监督管理专项</t>
    </r>
  </si>
  <si>
    <r>
      <rPr>
        <sz val="10"/>
        <rFont val="Times New Roman"/>
        <charset val="134"/>
      </rPr>
      <t xml:space="preserve">    </t>
    </r>
    <r>
      <rPr>
        <sz val="10"/>
        <rFont val="宋体"/>
        <charset val="134"/>
      </rPr>
      <t>信息化建设</t>
    </r>
  </si>
  <si>
    <r>
      <rPr>
        <sz val="10"/>
        <rFont val="Times New Roman"/>
        <charset val="134"/>
      </rPr>
      <t xml:space="preserve">    </t>
    </r>
    <r>
      <rPr>
        <sz val="10"/>
        <rFont val="宋体"/>
        <charset val="134"/>
      </rPr>
      <t>药品事务</t>
    </r>
  </si>
  <si>
    <r>
      <rPr>
        <sz val="10"/>
        <rFont val="Times New Roman"/>
        <charset val="134"/>
      </rPr>
      <t xml:space="preserve">    </t>
    </r>
    <r>
      <rPr>
        <sz val="10"/>
        <rFont val="宋体"/>
        <charset val="134"/>
      </rPr>
      <t>其他市场监督管理事务</t>
    </r>
  </si>
  <si>
    <r>
      <rPr>
        <sz val="10"/>
        <rFont val="宋体"/>
        <charset val="134"/>
      </rPr>
      <t>二、国防支出</t>
    </r>
  </si>
  <si>
    <r>
      <rPr>
        <sz val="10"/>
        <rFont val="Times New Roman"/>
        <charset val="134"/>
      </rPr>
      <t xml:space="preserve">  </t>
    </r>
    <r>
      <rPr>
        <sz val="10"/>
        <rFont val="宋体"/>
        <charset val="134"/>
      </rPr>
      <t>国防动员</t>
    </r>
  </si>
  <si>
    <r>
      <rPr>
        <sz val="10"/>
        <rFont val="Times New Roman"/>
        <charset val="134"/>
      </rPr>
      <t xml:space="preserve">    </t>
    </r>
    <r>
      <rPr>
        <sz val="10"/>
        <rFont val="宋体"/>
        <charset val="134"/>
      </rPr>
      <t>兵役征集</t>
    </r>
  </si>
  <si>
    <r>
      <rPr>
        <sz val="10"/>
        <rFont val="Times New Roman"/>
        <charset val="134"/>
      </rPr>
      <t xml:space="preserve">    </t>
    </r>
    <r>
      <rPr>
        <sz val="10"/>
        <rFont val="宋体"/>
        <charset val="134"/>
      </rPr>
      <t>人民防空</t>
    </r>
  </si>
  <si>
    <r>
      <rPr>
        <sz val="10"/>
        <rFont val="Times New Roman"/>
        <charset val="134"/>
      </rPr>
      <t xml:space="preserve">    </t>
    </r>
    <r>
      <rPr>
        <sz val="10"/>
        <rFont val="宋体"/>
        <charset val="134"/>
      </rPr>
      <t>国防教育</t>
    </r>
  </si>
  <si>
    <r>
      <rPr>
        <sz val="10"/>
        <rFont val="Times New Roman"/>
        <charset val="134"/>
      </rPr>
      <t xml:space="preserve">    </t>
    </r>
    <r>
      <rPr>
        <sz val="10"/>
        <rFont val="宋体"/>
        <charset val="134"/>
      </rPr>
      <t>民兵</t>
    </r>
  </si>
  <si>
    <r>
      <rPr>
        <sz val="10"/>
        <rFont val="Times New Roman"/>
        <charset val="134"/>
      </rPr>
      <t xml:space="preserve">  </t>
    </r>
    <r>
      <rPr>
        <sz val="10"/>
        <rFont val="宋体"/>
        <charset val="134"/>
      </rPr>
      <t>其他国防支出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</si>
  <si>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其他国防支出</t>
    </r>
    <r>
      <rPr>
        <sz val="10"/>
        <rFont val="Times New Roman"/>
        <charset val="134"/>
      </rPr>
      <t>(</t>
    </r>
    <r>
      <rPr>
        <sz val="10"/>
        <rFont val="宋体"/>
        <charset val="134"/>
      </rPr>
      <t>项</t>
    </r>
    <r>
      <rPr>
        <sz val="10"/>
        <rFont val="Times New Roman"/>
        <charset val="134"/>
      </rPr>
      <t>)</t>
    </r>
  </si>
  <si>
    <r>
      <rPr>
        <sz val="10"/>
        <rFont val="宋体"/>
        <charset val="134"/>
      </rPr>
      <t>三、公共安全支出</t>
    </r>
  </si>
  <si>
    <r>
      <rPr>
        <sz val="10"/>
        <rFont val="Times New Roman"/>
        <charset val="134"/>
      </rPr>
      <t xml:space="preserve">  </t>
    </r>
    <r>
      <rPr>
        <sz val="10"/>
        <rFont val="宋体"/>
        <charset val="134"/>
      </rPr>
      <t>公安</t>
    </r>
  </si>
  <si>
    <r>
      <rPr>
        <sz val="10"/>
        <rFont val="Times New Roman"/>
        <charset val="134"/>
      </rPr>
      <t xml:space="preserve">    </t>
    </r>
    <r>
      <rPr>
        <sz val="10"/>
        <rFont val="宋体"/>
        <charset val="134"/>
      </rPr>
      <t>执法办案</t>
    </r>
  </si>
  <si>
    <r>
      <rPr>
        <sz val="10"/>
        <rFont val="Times New Roman"/>
        <charset val="134"/>
      </rPr>
      <t xml:space="preserve">    </t>
    </r>
    <r>
      <rPr>
        <sz val="10"/>
        <rFont val="宋体"/>
        <charset val="134"/>
      </rPr>
      <t>特别业务</t>
    </r>
  </si>
  <si>
    <r>
      <rPr>
        <sz val="10"/>
        <rFont val="Times New Roman"/>
        <charset val="134"/>
      </rPr>
      <t xml:space="preserve">    </t>
    </r>
    <r>
      <rPr>
        <sz val="10"/>
        <rFont val="宋体"/>
        <charset val="134"/>
      </rPr>
      <t>其他公安支出</t>
    </r>
  </si>
  <si>
    <r>
      <rPr>
        <sz val="10"/>
        <rFont val="Times New Roman"/>
        <charset val="134"/>
      </rPr>
      <t xml:space="preserve">  </t>
    </r>
    <r>
      <rPr>
        <sz val="10"/>
        <rFont val="宋体"/>
        <charset val="134"/>
      </rPr>
      <t>检察</t>
    </r>
  </si>
  <si>
    <r>
      <rPr>
        <sz val="10"/>
        <rFont val="Times New Roman"/>
        <charset val="134"/>
      </rPr>
      <t xml:space="preserve">    </t>
    </r>
    <r>
      <rPr>
        <sz val="10"/>
        <rFont val="宋体"/>
        <charset val="134"/>
      </rPr>
      <t>其他检察支出</t>
    </r>
  </si>
  <si>
    <r>
      <rPr>
        <sz val="10"/>
        <rFont val="Times New Roman"/>
        <charset val="134"/>
      </rPr>
      <t xml:space="preserve">  </t>
    </r>
    <r>
      <rPr>
        <sz val="10"/>
        <rFont val="宋体"/>
        <charset val="134"/>
      </rPr>
      <t>法院</t>
    </r>
  </si>
  <si>
    <r>
      <rPr>
        <sz val="10"/>
        <rFont val="Times New Roman"/>
        <charset val="134"/>
      </rPr>
      <t xml:space="preserve">    </t>
    </r>
    <r>
      <rPr>
        <sz val="10"/>
        <rFont val="宋体"/>
        <charset val="134"/>
      </rPr>
      <t>其他法院支出</t>
    </r>
  </si>
  <si>
    <r>
      <rPr>
        <sz val="10"/>
        <rFont val="Times New Roman"/>
        <charset val="134"/>
      </rPr>
      <t xml:space="preserve">  </t>
    </r>
    <r>
      <rPr>
        <sz val="10"/>
        <rFont val="宋体"/>
        <charset val="134"/>
      </rPr>
      <t>司法</t>
    </r>
  </si>
  <si>
    <r>
      <rPr>
        <sz val="10"/>
        <rFont val="Times New Roman"/>
        <charset val="134"/>
      </rPr>
      <t xml:space="preserve">    </t>
    </r>
    <r>
      <rPr>
        <sz val="10"/>
        <rFont val="宋体"/>
        <charset val="134"/>
      </rPr>
      <t>基层司法业务</t>
    </r>
  </si>
  <si>
    <r>
      <rPr>
        <sz val="10"/>
        <rFont val="Times New Roman"/>
        <charset val="134"/>
      </rPr>
      <t xml:space="preserve">    </t>
    </r>
    <r>
      <rPr>
        <sz val="10"/>
        <rFont val="宋体"/>
        <charset val="134"/>
      </rPr>
      <t>法律援助</t>
    </r>
  </si>
  <si>
    <r>
      <rPr>
        <sz val="10"/>
        <rFont val="Times New Roman"/>
        <charset val="134"/>
      </rPr>
      <t xml:space="preserve">    </t>
    </r>
    <r>
      <rPr>
        <sz val="10"/>
        <rFont val="宋体"/>
        <charset val="134"/>
      </rPr>
      <t>社区矫正</t>
    </r>
  </si>
  <si>
    <r>
      <rPr>
        <sz val="10"/>
        <rFont val="Times New Roman"/>
        <charset val="134"/>
      </rPr>
      <t xml:space="preserve">    </t>
    </r>
    <r>
      <rPr>
        <sz val="10"/>
        <rFont val="宋体"/>
        <charset val="134"/>
      </rPr>
      <t>法制建设</t>
    </r>
  </si>
  <si>
    <r>
      <rPr>
        <sz val="10"/>
        <rFont val="Times New Roman"/>
        <charset val="134"/>
      </rPr>
      <t xml:space="preserve">  </t>
    </r>
    <r>
      <rPr>
        <sz val="10"/>
        <rFont val="宋体"/>
        <charset val="134"/>
      </rPr>
      <t>其他公共安全支出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</si>
  <si>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其他公共安全支出</t>
    </r>
    <r>
      <rPr>
        <sz val="10"/>
        <rFont val="Times New Roman"/>
        <charset val="134"/>
      </rPr>
      <t>(</t>
    </r>
    <r>
      <rPr>
        <sz val="10"/>
        <rFont val="宋体"/>
        <charset val="134"/>
      </rPr>
      <t>项</t>
    </r>
    <r>
      <rPr>
        <sz val="10"/>
        <rFont val="Times New Roman"/>
        <charset val="134"/>
      </rPr>
      <t>)</t>
    </r>
  </si>
  <si>
    <r>
      <rPr>
        <sz val="10"/>
        <rFont val="宋体"/>
        <charset val="134"/>
      </rPr>
      <t>四、教育支出</t>
    </r>
  </si>
  <si>
    <r>
      <rPr>
        <sz val="10"/>
        <rFont val="Times New Roman"/>
        <charset val="134"/>
      </rPr>
      <t xml:space="preserve">  </t>
    </r>
    <r>
      <rPr>
        <sz val="10"/>
        <rFont val="宋体"/>
        <charset val="134"/>
      </rPr>
      <t>教育管理事务</t>
    </r>
  </si>
  <si>
    <r>
      <rPr>
        <sz val="10"/>
        <rFont val="Times New Roman"/>
        <charset val="134"/>
      </rPr>
      <t xml:space="preserve">    </t>
    </r>
    <r>
      <rPr>
        <sz val="10"/>
        <rFont val="宋体"/>
        <charset val="134"/>
      </rPr>
      <t>其他教育管理事务支出</t>
    </r>
  </si>
  <si>
    <r>
      <rPr>
        <sz val="10"/>
        <rFont val="Times New Roman"/>
        <charset val="134"/>
      </rPr>
      <t xml:space="preserve">  </t>
    </r>
    <r>
      <rPr>
        <sz val="10"/>
        <rFont val="宋体"/>
        <charset val="134"/>
      </rPr>
      <t>普通教育</t>
    </r>
  </si>
  <si>
    <r>
      <rPr>
        <sz val="10"/>
        <rFont val="Times New Roman"/>
        <charset val="134"/>
      </rPr>
      <t xml:space="preserve">    </t>
    </r>
    <r>
      <rPr>
        <sz val="10"/>
        <rFont val="宋体"/>
        <charset val="134"/>
      </rPr>
      <t>学前教育</t>
    </r>
  </si>
  <si>
    <r>
      <rPr>
        <sz val="10"/>
        <rFont val="Times New Roman"/>
        <charset val="134"/>
      </rPr>
      <t xml:space="preserve">    </t>
    </r>
    <r>
      <rPr>
        <sz val="10"/>
        <rFont val="宋体"/>
        <charset val="134"/>
      </rPr>
      <t>小学教育</t>
    </r>
  </si>
  <si>
    <r>
      <rPr>
        <sz val="10"/>
        <rFont val="Times New Roman"/>
        <charset val="134"/>
      </rPr>
      <t xml:space="preserve">    </t>
    </r>
    <r>
      <rPr>
        <sz val="10"/>
        <rFont val="宋体"/>
        <charset val="134"/>
      </rPr>
      <t>初中教育</t>
    </r>
  </si>
  <si>
    <r>
      <rPr>
        <sz val="10"/>
        <rFont val="Times New Roman"/>
        <charset val="134"/>
      </rPr>
      <t xml:space="preserve">    </t>
    </r>
    <r>
      <rPr>
        <sz val="10"/>
        <rFont val="宋体"/>
        <charset val="134"/>
      </rPr>
      <t>高中教育</t>
    </r>
  </si>
  <si>
    <r>
      <rPr>
        <sz val="10"/>
        <rFont val="Times New Roman"/>
        <charset val="134"/>
      </rPr>
      <t xml:space="preserve">    </t>
    </r>
    <r>
      <rPr>
        <sz val="10"/>
        <rFont val="宋体"/>
        <charset val="134"/>
      </rPr>
      <t>其他普通教育支出</t>
    </r>
  </si>
  <si>
    <r>
      <rPr>
        <sz val="10"/>
        <rFont val="Times New Roman"/>
        <charset val="134"/>
      </rPr>
      <t xml:space="preserve">  </t>
    </r>
    <r>
      <rPr>
        <sz val="10"/>
        <rFont val="宋体"/>
        <charset val="134"/>
      </rPr>
      <t>职业教育</t>
    </r>
  </si>
  <si>
    <r>
      <rPr>
        <sz val="10"/>
        <rFont val="Times New Roman"/>
        <charset val="134"/>
      </rPr>
      <t xml:space="preserve">    </t>
    </r>
    <r>
      <rPr>
        <sz val="10"/>
        <rFont val="宋体"/>
        <charset val="134"/>
      </rPr>
      <t>中专教育</t>
    </r>
  </si>
  <si>
    <r>
      <rPr>
        <sz val="10"/>
        <rFont val="Times New Roman"/>
        <charset val="134"/>
      </rPr>
      <t xml:space="preserve">    </t>
    </r>
    <r>
      <rPr>
        <sz val="10"/>
        <rFont val="宋体"/>
        <charset val="134"/>
      </rPr>
      <t>其他职业教育支出</t>
    </r>
  </si>
  <si>
    <r>
      <rPr>
        <sz val="10"/>
        <rFont val="Times New Roman"/>
        <charset val="134"/>
      </rPr>
      <t xml:space="preserve">  </t>
    </r>
    <r>
      <rPr>
        <sz val="10"/>
        <rFont val="宋体"/>
        <charset val="134"/>
      </rPr>
      <t>进修及培训</t>
    </r>
  </si>
  <si>
    <r>
      <rPr>
        <sz val="10"/>
        <rFont val="Times New Roman"/>
        <charset val="134"/>
      </rPr>
      <t xml:space="preserve">    </t>
    </r>
    <r>
      <rPr>
        <sz val="10"/>
        <rFont val="宋体"/>
        <charset val="134"/>
      </rPr>
      <t>教师进修</t>
    </r>
  </si>
  <si>
    <r>
      <rPr>
        <sz val="10"/>
        <rFont val="Times New Roman"/>
        <charset val="134"/>
      </rPr>
      <t xml:space="preserve">    </t>
    </r>
    <r>
      <rPr>
        <sz val="10"/>
        <rFont val="宋体"/>
        <charset val="134"/>
      </rPr>
      <t>培训支出</t>
    </r>
  </si>
  <si>
    <r>
      <rPr>
        <sz val="10"/>
        <rFont val="Times New Roman"/>
        <charset val="134"/>
      </rPr>
      <t xml:space="preserve">  </t>
    </r>
    <r>
      <rPr>
        <sz val="10"/>
        <rFont val="宋体"/>
        <charset val="134"/>
      </rPr>
      <t>教育费附加安排的支出</t>
    </r>
  </si>
  <si>
    <r>
      <rPr>
        <sz val="10"/>
        <rFont val="Times New Roman"/>
        <charset val="134"/>
      </rPr>
      <t xml:space="preserve">    </t>
    </r>
    <r>
      <rPr>
        <sz val="10"/>
        <rFont val="宋体"/>
        <charset val="134"/>
      </rPr>
      <t>城市中小学校舍建设</t>
    </r>
  </si>
  <si>
    <r>
      <rPr>
        <sz val="10"/>
        <rFont val="Times New Roman"/>
        <charset val="134"/>
      </rPr>
      <t xml:space="preserve">    </t>
    </r>
    <r>
      <rPr>
        <sz val="10"/>
        <rFont val="宋体"/>
        <charset val="134"/>
      </rPr>
      <t>城市中小学教学设施</t>
    </r>
  </si>
  <si>
    <r>
      <rPr>
        <sz val="10"/>
        <rFont val="宋体"/>
        <charset val="134"/>
      </rPr>
      <t>五、科学技术支出</t>
    </r>
  </si>
  <si>
    <r>
      <rPr>
        <sz val="10"/>
        <rFont val="Times New Roman"/>
        <charset val="134"/>
      </rPr>
      <t xml:space="preserve">  </t>
    </r>
    <r>
      <rPr>
        <sz val="10"/>
        <rFont val="宋体"/>
        <charset val="134"/>
      </rPr>
      <t>技术研究与开发</t>
    </r>
  </si>
  <si>
    <r>
      <rPr>
        <sz val="10"/>
        <rFont val="Times New Roman"/>
        <charset val="134"/>
      </rPr>
      <t xml:space="preserve">    </t>
    </r>
    <r>
      <rPr>
        <sz val="10"/>
        <rFont val="宋体"/>
        <charset val="134"/>
      </rPr>
      <t>产业技术研究与开发</t>
    </r>
  </si>
  <si>
    <r>
      <rPr>
        <sz val="10"/>
        <rFont val="Times New Roman"/>
        <charset val="134"/>
      </rPr>
      <t xml:space="preserve">  </t>
    </r>
    <r>
      <rPr>
        <sz val="10"/>
        <rFont val="宋体"/>
        <charset val="134"/>
      </rPr>
      <t>科技条件与服务</t>
    </r>
  </si>
  <si>
    <r>
      <rPr>
        <sz val="10"/>
        <rFont val="Times New Roman"/>
        <charset val="134"/>
      </rPr>
      <t xml:space="preserve">    </t>
    </r>
    <r>
      <rPr>
        <sz val="10"/>
        <rFont val="宋体"/>
        <charset val="134"/>
      </rPr>
      <t>机构运行</t>
    </r>
  </si>
  <si>
    <r>
      <rPr>
        <sz val="10"/>
        <rFont val="Times New Roman"/>
        <charset val="134"/>
      </rPr>
      <t xml:space="preserve">    </t>
    </r>
    <r>
      <rPr>
        <sz val="10"/>
        <rFont val="宋体"/>
        <charset val="134"/>
      </rPr>
      <t>其他科技条件与服务支出</t>
    </r>
  </si>
  <si>
    <r>
      <rPr>
        <sz val="10"/>
        <rFont val="Times New Roman"/>
        <charset val="134"/>
      </rPr>
      <t xml:space="preserve">  </t>
    </r>
    <r>
      <rPr>
        <sz val="10"/>
        <rFont val="宋体"/>
        <charset val="134"/>
      </rPr>
      <t>科学技术普及</t>
    </r>
  </si>
  <si>
    <r>
      <rPr>
        <sz val="10"/>
        <rFont val="Times New Roman"/>
        <charset val="134"/>
      </rPr>
      <t xml:space="preserve">    </t>
    </r>
    <r>
      <rPr>
        <sz val="10"/>
        <rFont val="宋体"/>
        <charset val="134"/>
      </rPr>
      <t>其他科学技术普及支出</t>
    </r>
  </si>
  <si>
    <r>
      <rPr>
        <sz val="10"/>
        <rFont val="Times New Roman"/>
        <charset val="134"/>
      </rPr>
      <t xml:space="preserve">  </t>
    </r>
    <r>
      <rPr>
        <sz val="10"/>
        <rFont val="宋体"/>
        <charset val="134"/>
      </rPr>
      <t>其他科学技术支出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</si>
  <si>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其他科学技术支出</t>
    </r>
    <r>
      <rPr>
        <sz val="10"/>
        <rFont val="Times New Roman"/>
        <charset val="134"/>
      </rPr>
      <t>(</t>
    </r>
    <r>
      <rPr>
        <sz val="10"/>
        <rFont val="宋体"/>
        <charset val="134"/>
      </rPr>
      <t>项</t>
    </r>
    <r>
      <rPr>
        <sz val="10"/>
        <rFont val="Times New Roman"/>
        <charset val="134"/>
      </rPr>
      <t>)</t>
    </r>
  </si>
  <si>
    <r>
      <rPr>
        <sz val="10"/>
        <rFont val="宋体"/>
        <charset val="134"/>
      </rPr>
      <t>六、文化旅游体育与传媒支出</t>
    </r>
  </si>
  <si>
    <r>
      <rPr>
        <sz val="10"/>
        <rFont val="Times New Roman"/>
        <charset val="134"/>
      </rPr>
      <t xml:space="preserve">  </t>
    </r>
    <r>
      <rPr>
        <sz val="10"/>
        <rFont val="宋体"/>
        <charset val="134"/>
      </rPr>
      <t>文化和旅游</t>
    </r>
  </si>
  <si>
    <r>
      <rPr>
        <sz val="10"/>
        <rFont val="Times New Roman"/>
        <charset val="134"/>
      </rPr>
      <t xml:space="preserve">    </t>
    </r>
    <r>
      <rPr>
        <sz val="10"/>
        <rFont val="宋体"/>
        <charset val="134"/>
      </rPr>
      <t>文化活动</t>
    </r>
  </si>
  <si>
    <r>
      <rPr>
        <sz val="10"/>
        <rFont val="Times New Roman"/>
        <charset val="134"/>
      </rPr>
      <t xml:space="preserve">    </t>
    </r>
    <r>
      <rPr>
        <sz val="10"/>
        <rFont val="宋体"/>
        <charset val="134"/>
      </rPr>
      <t>群众文化</t>
    </r>
  </si>
  <si>
    <r>
      <rPr>
        <sz val="10"/>
        <rFont val="Times New Roman"/>
        <charset val="134"/>
      </rPr>
      <t xml:space="preserve">    </t>
    </r>
    <r>
      <rPr>
        <sz val="10"/>
        <rFont val="宋体"/>
        <charset val="134"/>
      </rPr>
      <t>文化和旅游市场管理</t>
    </r>
  </si>
  <si>
    <r>
      <rPr>
        <sz val="10"/>
        <rFont val="Times New Roman"/>
        <charset val="134"/>
      </rPr>
      <t xml:space="preserve">    </t>
    </r>
    <r>
      <rPr>
        <sz val="10"/>
        <rFont val="宋体"/>
        <charset val="134"/>
      </rPr>
      <t>旅游行业业务管理</t>
    </r>
  </si>
  <si>
    <r>
      <rPr>
        <sz val="10"/>
        <rFont val="Times New Roman"/>
        <charset val="134"/>
      </rPr>
      <t xml:space="preserve">    </t>
    </r>
    <r>
      <rPr>
        <sz val="10"/>
        <rFont val="宋体"/>
        <charset val="134"/>
      </rPr>
      <t>其他文化和旅游支出</t>
    </r>
  </si>
  <si>
    <r>
      <rPr>
        <sz val="10"/>
        <rFont val="Times New Roman"/>
        <charset val="134"/>
      </rPr>
      <t xml:space="preserve">  </t>
    </r>
    <r>
      <rPr>
        <sz val="10"/>
        <rFont val="宋体"/>
        <charset val="134"/>
      </rPr>
      <t>文物</t>
    </r>
  </si>
  <si>
    <r>
      <rPr>
        <sz val="10"/>
        <rFont val="Times New Roman"/>
        <charset val="134"/>
      </rPr>
      <t xml:space="preserve">    </t>
    </r>
    <r>
      <rPr>
        <sz val="10"/>
        <rFont val="宋体"/>
        <charset val="134"/>
      </rPr>
      <t>文物保护</t>
    </r>
  </si>
  <si>
    <r>
      <rPr>
        <sz val="10"/>
        <rFont val="Times New Roman"/>
        <charset val="134"/>
      </rPr>
      <t xml:space="preserve">  </t>
    </r>
    <r>
      <rPr>
        <sz val="10"/>
        <rFont val="宋体"/>
        <charset val="134"/>
      </rPr>
      <t>体育</t>
    </r>
  </si>
  <si>
    <r>
      <rPr>
        <sz val="10"/>
        <rFont val="Times New Roman"/>
        <charset val="134"/>
      </rPr>
      <t xml:space="preserve">    </t>
    </r>
    <r>
      <rPr>
        <sz val="10"/>
        <rFont val="宋体"/>
        <charset val="134"/>
      </rPr>
      <t>群众体育</t>
    </r>
  </si>
  <si>
    <r>
      <rPr>
        <sz val="10"/>
        <rFont val="宋体"/>
        <charset val="134"/>
      </rPr>
      <t>七、社会保障和就业支出</t>
    </r>
  </si>
  <si>
    <r>
      <rPr>
        <sz val="10"/>
        <rFont val="Times New Roman"/>
        <charset val="134"/>
      </rPr>
      <t xml:space="preserve">  </t>
    </r>
    <r>
      <rPr>
        <sz val="10"/>
        <rFont val="宋体"/>
        <charset val="134"/>
      </rPr>
      <t>人力资源和社会保障管理事务</t>
    </r>
  </si>
  <si>
    <r>
      <rPr>
        <sz val="10"/>
        <rFont val="Times New Roman"/>
        <charset val="134"/>
      </rPr>
      <t xml:space="preserve">    </t>
    </r>
    <r>
      <rPr>
        <sz val="10"/>
        <rFont val="宋体"/>
        <charset val="134"/>
      </rPr>
      <t>劳动保障监察</t>
    </r>
  </si>
  <si>
    <r>
      <rPr>
        <sz val="10"/>
        <rFont val="Times New Roman"/>
        <charset val="134"/>
      </rPr>
      <t xml:space="preserve">    </t>
    </r>
    <r>
      <rPr>
        <sz val="10"/>
        <rFont val="宋体"/>
        <charset val="134"/>
      </rPr>
      <t>就业管理事务</t>
    </r>
  </si>
  <si>
    <r>
      <rPr>
        <sz val="10"/>
        <rFont val="Times New Roman"/>
        <charset val="134"/>
      </rPr>
      <t xml:space="preserve">    </t>
    </r>
    <r>
      <rPr>
        <sz val="10"/>
        <rFont val="宋体"/>
        <charset val="134"/>
      </rPr>
      <t>社会保险经办机构</t>
    </r>
  </si>
  <si>
    <r>
      <rPr>
        <sz val="10"/>
        <rFont val="Times New Roman"/>
        <charset val="134"/>
      </rPr>
      <t xml:space="preserve">    </t>
    </r>
    <r>
      <rPr>
        <sz val="10"/>
        <rFont val="宋体"/>
        <charset val="134"/>
      </rPr>
      <t>劳动关系和维权</t>
    </r>
  </si>
  <si>
    <r>
      <rPr>
        <sz val="10"/>
        <rFont val="Times New Roman"/>
        <charset val="134"/>
      </rPr>
      <t xml:space="preserve">    </t>
    </r>
    <r>
      <rPr>
        <sz val="10"/>
        <rFont val="宋体"/>
        <charset val="134"/>
      </rPr>
      <t>劳动人事争议调解仲裁</t>
    </r>
  </si>
  <si>
    <r>
      <rPr>
        <sz val="10"/>
        <rFont val="Times New Roman"/>
        <charset val="134"/>
      </rPr>
      <t xml:space="preserve">    </t>
    </r>
    <r>
      <rPr>
        <sz val="10"/>
        <rFont val="宋体"/>
        <charset val="134"/>
      </rPr>
      <t>其他人力资源和社会保障管理事务支出</t>
    </r>
  </si>
  <si>
    <r>
      <rPr>
        <sz val="10"/>
        <rFont val="Times New Roman"/>
        <charset val="134"/>
      </rPr>
      <t xml:space="preserve">  </t>
    </r>
    <r>
      <rPr>
        <sz val="10"/>
        <rFont val="宋体"/>
        <charset val="134"/>
      </rPr>
      <t>民政管理事务</t>
    </r>
  </si>
  <si>
    <r>
      <rPr>
        <sz val="10"/>
        <rFont val="Times New Roman"/>
        <charset val="134"/>
      </rPr>
      <t xml:space="preserve">    </t>
    </r>
    <r>
      <rPr>
        <sz val="10"/>
        <rFont val="宋体"/>
        <charset val="134"/>
      </rPr>
      <t>行政区划和地名管理</t>
    </r>
  </si>
  <si>
    <r>
      <rPr>
        <sz val="10"/>
        <rFont val="Times New Roman"/>
        <charset val="134"/>
      </rPr>
      <t xml:space="preserve">    </t>
    </r>
    <r>
      <rPr>
        <sz val="10"/>
        <rFont val="宋体"/>
        <charset val="134"/>
      </rPr>
      <t>基层政权和社区建设</t>
    </r>
  </si>
  <si>
    <r>
      <rPr>
        <sz val="10"/>
        <rFont val="Times New Roman"/>
        <charset val="134"/>
      </rPr>
      <t xml:space="preserve">    </t>
    </r>
    <r>
      <rPr>
        <sz val="10"/>
        <rFont val="宋体"/>
        <charset val="134"/>
      </rPr>
      <t>其他民政管理事务支出</t>
    </r>
  </si>
  <si>
    <r>
      <rPr>
        <sz val="10"/>
        <rFont val="Times New Roman"/>
        <charset val="134"/>
      </rPr>
      <t xml:space="preserve">  </t>
    </r>
    <r>
      <rPr>
        <sz val="10"/>
        <rFont val="宋体"/>
        <charset val="134"/>
      </rPr>
      <t>行政事业单位离退休</t>
    </r>
  </si>
  <si>
    <r>
      <rPr>
        <sz val="10"/>
        <rFont val="Times New Roman"/>
        <charset val="134"/>
      </rPr>
      <t xml:space="preserve">    </t>
    </r>
    <r>
      <rPr>
        <sz val="10"/>
        <rFont val="宋体"/>
        <charset val="134"/>
      </rPr>
      <t>事业单位离退休</t>
    </r>
  </si>
  <si>
    <r>
      <rPr>
        <sz val="10"/>
        <rFont val="Times New Roman"/>
        <charset val="134"/>
      </rPr>
      <t xml:space="preserve">    </t>
    </r>
    <r>
      <rPr>
        <sz val="10"/>
        <rFont val="宋体"/>
        <charset val="134"/>
      </rPr>
      <t>机关事业单位基本养老保险缴费支出</t>
    </r>
  </si>
  <si>
    <r>
      <rPr>
        <sz val="10"/>
        <rFont val="Times New Roman"/>
        <charset val="134"/>
      </rPr>
      <t xml:space="preserve">    </t>
    </r>
    <r>
      <rPr>
        <sz val="10"/>
        <rFont val="宋体"/>
        <charset val="134"/>
      </rPr>
      <t>机关事业单位职业年金缴费支出</t>
    </r>
  </si>
  <si>
    <r>
      <rPr>
        <sz val="10"/>
        <rFont val="Times New Roman"/>
        <charset val="134"/>
      </rPr>
      <t xml:space="preserve">    </t>
    </r>
    <r>
      <rPr>
        <sz val="10"/>
        <rFont val="宋体"/>
        <charset val="134"/>
      </rPr>
      <t>其他行政事业单位离退休支出</t>
    </r>
  </si>
  <si>
    <r>
      <rPr>
        <sz val="10"/>
        <rFont val="Times New Roman"/>
        <charset val="134"/>
      </rPr>
      <t xml:space="preserve">  </t>
    </r>
    <r>
      <rPr>
        <sz val="10"/>
        <rFont val="宋体"/>
        <charset val="134"/>
      </rPr>
      <t>就业补助</t>
    </r>
  </si>
  <si>
    <r>
      <rPr>
        <sz val="10"/>
        <rFont val="Times New Roman"/>
        <charset val="134"/>
      </rPr>
      <t xml:space="preserve">    </t>
    </r>
    <r>
      <rPr>
        <sz val="10"/>
        <rFont val="宋体"/>
        <charset val="134"/>
      </rPr>
      <t>就业创业服务补贴</t>
    </r>
  </si>
  <si>
    <r>
      <rPr>
        <sz val="10"/>
        <rFont val="Times New Roman"/>
        <charset val="134"/>
      </rPr>
      <t xml:space="preserve">    </t>
    </r>
    <r>
      <rPr>
        <sz val="10"/>
        <rFont val="宋体"/>
        <charset val="134"/>
      </rPr>
      <t>职业培训补贴</t>
    </r>
  </si>
  <si>
    <r>
      <rPr>
        <sz val="10"/>
        <rFont val="Times New Roman"/>
        <charset val="134"/>
      </rPr>
      <t xml:space="preserve">    </t>
    </r>
    <r>
      <rPr>
        <sz val="10"/>
        <rFont val="宋体"/>
        <charset val="134"/>
      </rPr>
      <t>社会保险补贴</t>
    </r>
  </si>
  <si>
    <r>
      <rPr>
        <sz val="10"/>
        <rFont val="Times New Roman"/>
        <charset val="134"/>
      </rPr>
      <t xml:space="preserve">    </t>
    </r>
    <r>
      <rPr>
        <sz val="10"/>
        <rFont val="宋体"/>
        <charset val="134"/>
      </rPr>
      <t>公益性岗位补贴</t>
    </r>
  </si>
  <si>
    <r>
      <rPr>
        <sz val="10"/>
        <rFont val="Times New Roman"/>
        <charset val="134"/>
      </rPr>
      <t xml:space="preserve">    </t>
    </r>
    <r>
      <rPr>
        <sz val="10"/>
        <rFont val="宋体"/>
        <charset val="134"/>
      </rPr>
      <t>就业见习补贴</t>
    </r>
  </si>
  <si>
    <r>
      <rPr>
        <sz val="10"/>
        <rFont val="Times New Roman"/>
        <charset val="134"/>
      </rPr>
      <t xml:space="preserve">    </t>
    </r>
    <r>
      <rPr>
        <sz val="10"/>
        <rFont val="宋体"/>
        <charset val="134"/>
      </rPr>
      <t>其他就业补助支出</t>
    </r>
  </si>
  <si>
    <r>
      <rPr>
        <sz val="10"/>
        <rFont val="Times New Roman"/>
        <charset val="134"/>
      </rPr>
      <t xml:space="preserve">  </t>
    </r>
    <r>
      <rPr>
        <sz val="10"/>
        <rFont val="宋体"/>
        <charset val="134"/>
      </rPr>
      <t>抚恤</t>
    </r>
  </si>
  <si>
    <r>
      <rPr>
        <sz val="10"/>
        <rFont val="Times New Roman"/>
        <charset val="134"/>
      </rPr>
      <t xml:space="preserve">    </t>
    </r>
    <r>
      <rPr>
        <sz val="10"/>
        <rFont val="宋体"/>
        <charset val="134"/>
      </rPr>
      <t>死亡抚恤</t>
    </r>
  </si>
  <si>
    <r>
      <rPr>
        <sz val="10"/>
        <rFont val="Times New Roman"/>
        <charset val="134"/>
      </rPr>
      <t xml:space="preserve">    </t>
    </r>
    <r>
      <rPr>
        <sz val="10"/>
        <rFont val="宋体"/>
        <charset val="134"/>
      </rPr>
      <t>伤残抚恤</t>
    </r>
  </si>
  <si>
    <r>
      <rPr>
        <sz val="10"/>
        <rFont val="Times New Roman"/>
        <charset val="134"/>
      </rPr>
      <t xml:space="preserve">    </t>
    </r>
    <r>
      <rPr>
        <sz val="10"/>
        <rFont val="宋体"/>
        <charset val="134"/>
      </rPr>
      <t>在乡复员、退伍军人生活补助</t>
    </r>
  </si>
  <si>
    <r>
      <rPr>
        <sz val="10"/>
        <rFont val="Times New Roman"/>
        <charset val="134"/>
      </rPr>
      <t xml:space="preserve">    </t>
    </r>
    <r>
      <rPr>
        <sz val="10"/>
        <rFont val="宋体"/>
        <charset val="134"/>
      </rPr>
      <t>义务兵优待</t>
    </r>
  </si>
  <si>
    <r>
      <rPr>
        <sz val="10"/>
        <rFont val="Times New Roman"/>
        <charset val="134"/>
      </rPr>
      <t xml:space="preserve">    </t>
    </r>
    <r>
      <rPr>
        <sz val="10"/>
        <rFont val="宋体"/>
        <charset val="134"/>
      </rPr>
      <t>农村籍退役士兵老年生活补助</t>
    </r>
  </si>
  <si>
    <r>
      <rPr>
        <sz val="10"/>
        <rFont val="Times New Roman"/>
        <charset val="134"/>
      </rPr>
      <t xml:space="preserve">    </t>
    </r>
    <r>
      <rPr>
        <sz val="10"/>
        <rFont val="宋体"/>
        <charset val="134"/>
      </rPr>
      <t>其他优抚支出</t>
    </r>
  </si>
  <si>
    <r>
      <rPr>
        <sz val="10"/>
        <rFont val="Times New Roman"/>
        <charset val="134"/>
      </rPr>
      <t xml:space="preserve">  </t>
    </r>
    <r>
      <rPr>
        <sz val="10"/>
        <rFont val="宋体"/>
        <charset val="134"/>
      </rPr>
      <t>退役安置</t>
    </r>
  </si>
  <si>
    <r>
      <rPr>
        <sz val="10"/>
        <rFont val="Times New Roman"/>
        <charset val="134"/>
      </rPr>
      <t xml:space="preserve">    </t>
    </r>
    <r>
      <rPr>
        <sz val="10"/>
        <rFont val="宋体"/>
        <charset val="134"/>
      </rPr>
      <t>退役士兵安置</t>
    </r>
  </si>
  <si>
    <r>
      <rPr>
        <sz val="10"/>
        <rFont val="Times New Roman"/>
        <charset val="134"/>
      </rPr>
      <t xml:space="preserve">    </t>
    </r>
    <r>
      <rPr>
        <sz val="10"/>
        <rFont val="宋体"/>
        <charset val="134"/>
      </rPr>
      <t>军队移交政府的离退休人员安置</t>
    </r>
  </si>
  <si>
    <r>
      <rPr>
        <sz val="10"/>
        <rFont val="Times New Roman"/>
        <charset val="134"/>
      </rPr>
      <t xml:space="preserve">    </t>
    </r>
    <r>
      <rPr>
        <sz val="10"/>
        <rFont val="宋体"/>
        <charset val="134"/>
      </rPr>
      <t>退役士兵管理教育</t>
    </r>
  </si>
  <si>
    <r>
      <rPr>
        <sz val="10"/>
        <rFont val="Times New Roman"/>
        <charset val="134"/>
      </rPr>
      <t xml:space="preserve">    </t>
    </r>
    <r>
      <rPr>
        <sz val="10"/>
        <rFont val="宋体"/>
        <charset val="134"/>
      </rPr>
      <t>军队转业干部安置</t>
    </r>
  </si>
  <si>
    <r>
      <rPr>
        <sz val="10"/>
        <rFont val="Times New Roman"/>
        <charset val="134"/>
      </rPr>
      <t xml:space="preserve">  </t>
    </r>
    <r>
      <rPr>
        <sz val="10"/>
        <rFont val="宋体"/>
        <charset val="134"/>
      </rPr>
      <t>社会福利</t>
    </r>
  </si>
  <si>
    <r>
      <rPr>
        <sz val="10"/>
        <rFont val="Times New Roman"/>
        <charset val="134"/>
      </rPr>
      <t xml:space="preserve">    </t>
    </r>
    <r>
      <rPr>
        <sz val="10"/>
        <rFont val="宋体"/>
        <charset val="134"/>
      </rPr>
      <t>儿童福利</t>
    </r>
  </si>
  <si>
    <r>
      <rPr>
        <sz val="10"/>
        <rFont val="Times New Roman"/>
        <charset val="134"/>
      </rPr>
      <t xml:space="preserve">    </t>
    </r>
    <r>
      <rPr>
        <sz val="10"/>
        <rFont val="宋体"/>
        <charset val="134"/>
      </rPr>
      <t>老年福利</t>
    </r>
  </si>
  <si>
    <r>
      <rPr>
        <sz val="10"/>
        <rFont val="Times New Roman"/>
        <charset val="134"/>
      </rPr>
      <t xml:space="preserve">    </t>
    </r>
    <r>
      <rPr>
        <sz val="10"/>
        <rFont val="宋体"/>
        <charset val="134"/>
      </rPr>
      <t>殡葬</t>
    </r>
  </si>
  <si>
    <r>
      <rPr>
        <sz val="10"/>
        <rFont val="Times New Roman"/>
        <charset val="134"/>
      </rPr>
      <t xml:space="preserve">    </t>
    </r>
    <r>
      <rPr>
        <sz val="10"/>
        <rFont val="宋体"/>
        <charset val="134"/>
      </rPr>
      <t>其他社会福利支出</t>
    </r>
  </si>
  <si>
    <r>
      <rPr>
        <sz val="10"/>
        <rFont val="Times New Roman"/>
        <charset val="134"/>
      </rPr>
      <t xml:space="preserve">  </t>
    </r>
    <r>
      <rPr>
        <sz val="10"/>
        <rFont val="宋体"/>
        <charset val="134"/>
      </rPr>
      <t>残疾人事业</t>
    </r>
  </si>
  <si>
    <r>
      <rPr>
        <sz val="10"/>
        <rFont val="Times New Roman"/>
        <charset val="134"/>
      </rPr>
      <t xml:space="preserve">    </t>
    </r>
    <r>
      <rPr>
        <sz val="10"/>
        <rFont val="宋体"/>
        <charset val="134"/>
      </rPr>
      <t>残疾人康复</t>
    </r>
  </si>
  <si>
    <r>
      <rPr>
        <sz val="10"/>
        <rFont val="Times New Roman"/>
        <charset val="134"/>
      </rPr>
      <t xml:space="preserve">    </t>
    </r>
    <r>
      <rPr>
        <sz val="10"/>
        <rFont val="宋体"/>
        <charset val="134"/>
      </rPr>
      <t>残疾人就业和扶贫</t>
    </r>
  </si>
  <si>
    <r>
      <rPr>
        <sz val="10"/>
        <rFont val="Times New Roman"/>
        <charset val="134"/>
      </rPr>
      <t xml:space="preserve">    </t>
    </r>
    <r>
      <rPr>
        <sz val="10"/>
        <rFont val="宋体"/>
        <charset val="134"/>
      </rPr>
      <t>残疾人体育</t>
    </r>
  </si>
  <si>
    <r>
      <rPr>
        <sz val="10"/>
        <rFont val="Times New Roman"/>
        <charset val="134"/>
      </rPr>
      <t xml:space="preserve">    </t>
    </r>
    <r>
      <rPr>
        <sz val="10"/>
        <rFont val="宋体"/>
        <charset val="134"/>
      </rPr>
      <t>残疾人生活和护理补贴</t>
    </r>
  </si>
  <si>
    <r>
      <rPr>
        <sz val="10"/>
        <rFont val="Times New Roman"/>
        <charset val="134"/>
      </rPr>
      <t xml:space="preserve">    </t>
    </r>
    <r>
      <rPr>
        <sz val="10"/>
        <rFont val="宋体"/>
        <charset val="134"/>
      </rPr>
      <t>其他残疾人事业支出</t>
    </r>
  </si>
  <si>
    <r>
      <rPr>
        <sz val="10"/>
        <rFont val="Times New Roman"/>
        <charset val="134"/>
      </rPr>
      <t xml:space="preserve">  </t>
    </r>
    <r>
      <rPr>
        <sz val="10"/>
        <rFont val="宋体"/>
        <charset val="134"/>
      </rPr>
      <t>最低生活保障</t>
    </r>
  </si>
  <si>
    <r>
      <rPr>
        <sz val="10"/>
        <rFont val="Times New Roman"/>
        <charset val="134"/>
      </rPr>
      <t xml:space="preserve">    </t>
    </r>
    <r>
      <rPr>
        <sz val="10"/>
        <rFont val="宋体"/>
        <charset val="134"/>
      </rPr>
      <t>城市最低生活保障金支出</t>
    </r>
  </si>
  <si>
    <r>
      <rPr>
        <sz val="10"/>
        <rFont val="Times New Roman"/>
        <charset val="134"/>
      </rPr>
      <t xml:space="preserve">  </t>
    </r>
    <r>
      <rPr>
        <sz val="10"/>
        <rFont val="宋体"/>
        <charset val="134"/>
      </rPr>
      <t>临时救助</t>
    </r>
  </si>
  <si>
    <r>
      <rPr>
        <sz val="10"/>
        <rFont val="Times New Roman"/>
        <charset val="134"/>
      </rPr>
      <t xml:space="preserve">    </t>
    </r>
    <r>
      <rPr>
        <sz val="10"/>
        <rFont val="宋体"/>
        <charset val="134"/>
      </rPr>
      <t>临时救助支出</t>
    </r>
  </si>
  <si>
    <r>
      <rPr>
        <sz val="10"/>
        <rFont val="Times New Roman"/>
        <charset val="134"/>
      </rPr>
      <t xml:space="preserve">  </t>
    </r>
    <r>
      <rPr>
        <sz val="10"/>
        <rFont val="宋体"/>
        <charset val="134"/>
      </rPr>
      <t>特困人员救助供养</t>
    </r>
  </si>
  <si>
    <r>
      <rPr>
        <sz val="10"/>
        <rFont val="Times New Roman"/>
        <charset val="134"/>
      </rPr>
      <t xml:space="preserve">    </t>
    </r>
    <r>
      <rPr>
        <sz val="10"/>
        <rFont val="宋体"/>
        <charset val="134"/>
      </rPr>
      <t>城市特困人员救助供养支出</t>
    </r>
  </si>
  <si>
    <r>
      <rPr>
        <sz val="10"/>
        <rFont val="Times New Roman"/>
        <charset val="134"/>
      </rPr>
      <t xml:space="preserve">  </t>
    </r>
    <r>
      <rPr>
        <sz val="10"/>
        <rFont val="宋体"/>
        <charset val="134"/>
      </rPr>
      <t>其他生活救助</t>
    </r>
  </si>
  <si>
    <r>
      <rPr>
        <sz val="10"/>
        <rFont val="Times New Roman"/>
        <charset val="134"/>
      </rPr>
      <t xml:space="preserve">    </t>
    </r>
    <r>
      <rPr>
        <sz val="10"/>
        <rFont val="宋体"/>
        <charset val="134"/>
      </rPr>
      <t>其他城市生活救助</t>
    </r>
  </si>
  <si>
    <r>
      <rPr>
        <sz val="10"/>
        <rFont val="Times New Roman"/>
        <charset val="134"/>
      </rPr>
      <t xml:space="preserve">  </t>
    </r>
    <r>
      <rPr>
        <sz val="10"/>
        <rFont val="宋体"/>
        <charset val="134"/>
      </rPr>
      <t>财政对基本养老保险基金的补助</t>
    </r>
  </si>
  <si>
    <r>
      <rPr>
        <sz val="10"/>
        <rFont val="Times New Roman"/>
        <charset val="134"/>
      </rPr>
      <t xml:space="preserve">    </t>
    </r>
    <r>
      <rPr>
        <sz val="10"/>
        <rFont val="宋体"/>
        <charset val="134"/>
      </rPr>
      <t>财政对城乡居民基本养老保险基金的补助</t>
    </r>
  </si>
  <si>
    <r>
      <rPr>
        <sz val="10"/>
        <rFont val="Times New Roman"/>
        <charset val="134"/>
      </rPr>
      <t xml:space="preserve">  </t>
    </r>
    <r>
      <rPr>
        <sz val="10"/>
        <rFont val="宋体"/>
        <charset val="134"/>
      </rPr>
      <t>退役军人管理事务</t>
    </r>
  </si>
  <si>
    <r>
      <rPr>
        <sz val="10"/>
        <rFont val="Times New Roman"/>
        <charset val="134"/>
      </rPr>
      <t xml:space="preserve">    </t>
    </r>
    <r>
      <rPr>
        <sz val="10"/>
        <rFont val="宋体"/>
        <charset val="134"/>
      </rPr>
      <t>拥军优属</t>
    </r>
  </si>
  <si>
    <r>
      <rPr>
        <sz val="10"/>
        <rFont val="Times New Roman"/>
        <charset val="134"/>
      </rPr>
      <t xml:space="preserve">  </t>
    </r>
    <r>
      <rPr>
        <sz val="10"/>
        <rFont val="宋体"/>
        <charset val="134"/>
      </rPr>
      <t>其他社会保障和就业支出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</si>
  <si>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其他社会保障和就业支出</t>
    </r>
    <r>
      <rPr>
        <sz val="10"/>
        <rFont val="Times New Roman"/>
        <charset val="134"/>
      </rPr>
      <t>(</t>
    </r>
    <r>
      <rPr>
        <sz val="10"/>
        <rFont val="宋体"/>
        <charset val="134"/>
      </rPr>
      <t>项</t>
    </r>
    <r>
      <rPr>
        <sz val="10"/>
        <rFont val="Times New Roman"/>
        <charset val="134"/>
      </rPr>
      <t>)</t>
    </r>
  </si>
  <si>
    <r>
      <rPr>
        <sz val="10"/>
        <rFont val="宋体"/>
        <charset val="134"/>
      </rPr>
      <t>八、卫生健康支出</t>
    </r>
  </si>
  <si>
    <r>
      <rPr>
        <sz val="10"/>
        <rFont val="Times New Roman"/>
        <charset val="134"/>
      </rPr>
      <t xml:space="preserve">  </t>
    </r>
    <r>
      <rPr>
        <sz val="10"/>
        <rFont val="宋体"/>
        <charset val="134"/>
      </rPr>
      <t>卫生健康管理事务</t>
    </r>
  </si>
  <si>
    <r>
      <rPr>
        <sz val="10"/>
        <rFont val="Times New Roman"/>
        <charset val="134"/>
      </rPr>
      <t xml:space="preserve">    </t>
    </r>
    <r>
      <rPr>
        <sz val="10"/>
        <rFont val="宋体"/>
        <charset val="134"/>
      </rPr>
      <t>其他卫生健康管理事务支出</t>
    </r>
  </si>
  <si>
    <r>
      <rPr>
        <sz val="10"/>
        <rFont val="Times New Roman"/>
        <charset val="134"/>
      </rPr>
      <t xml:space="preserve">  </t>
    </r>
    <r>
      <rPr>
        <sz val="10"/>
        <rFont val="宋体"/>
        <charset val="134"/>
      </rPr>
      <t>公立医院</t>
    </r>
  </si>
  <si>
    <r>
      <rPr>
        <sz val="10"/>
        <rFont val="Times New Roman"/>
        <charset val="134"/>
      </rPr>
      <t xml:space="preserve">    </t>
    </r>
    <r>
      <rPr>
        <sz val="10"/>
        <rFont val="宋体"/>
        <charset val="134"/>
      </rPr>
      <t>综合医院</t>
    </r>
  </si>
  <si>
    <r>
      <rPr>
        <sz val="10"/>
        <rFont val="Times New Roman"/>
        <charset val="134"/>
      </rPr>
      <t xml:space="preserve">    </t>
    </r>
    <r>
      <rPr>
        <sz val="10"/>
        <rFont val="宋体"/>
        <charset val="134"/>
      </rPr>
      <t>其他公立医院支出</t>
    </r>
  </si>
  <si>
    <r>
      <rPr>
        <sz val="10"/>
        <rFont val="Times New Roman"/>
        <charset val="134"/>
      </rPr>
      <t xml:space="preserve">  </t>
    </r>
    <r>
      <rPr>
        <sz val="10"/>
        <rFont val="宋体"/>
        <charset val="134"/>
      </rPr>
      <t>基层医疗卫生机构</t>
    </r>
  </si>
  <si>
    <r>
      <rPr>
        <sz val="10"/>
        <rFont val="Times New Roman"/>
        <charset val="134"/>
      </rPr>
      <t xml:space="preserve">    </t>
    </r>
    <r>
      <rPr>
        <sz val="10"/>
        <rFont val="宋体"/>
        <charset val="134"/>
      </rPr>
      <t>城市社区卫生机构</t>
    </r>
  </si>
  <si>
    <r>
      <rPr>
        <sz val="10"/>
        <rFont val="Times New Roman"/>
        <charset val="134"/>
      </rPr>
      <t xml:space="preserve">    </t>
    </r>
    <r>
      <rPr>
        <sz val="10"/>
        <rFont val="宋体"/>
        <charset val="134"/>
      </rPr>
      <t>其他基层医疗卫生机构支出</t>
    </r>
  </si>
  <si>
    <r>
      <rPr>
        <sz val="10"/>
        <rFont val="Times New Roman"/>
        <charset val="134"/>
      </rPr>
      <t xml:space="preserve">  </t>
    </r>
    <r>
      <rPr>
        <sz val="10"/>
        <rFont val="宋体"/>
        <charset val="134"/>
      </rPr>
      <t>公共卫生</t>
    </r>
  </si>
  <si>
    <r>
      <rPr>
        <sz val="10"/>
        <rFont val="Times New Roman"/>
        <charset val="134"/>
      </rPr>
      <t xml:space="preserve">    </t>
    </r>
    <r>
      <rPr>
        <sz val="10"/>
        <rFont val="宋体"/>
        <charset val="134"/>
      </rPr>
      <t>基本公共卫生服务</t>
    </r>
  </si>
  <si>
    <r>
      <rPr>
        <sz val="10"/>
        <rFont val="Times New Roman"/>
        <charset val="134"/>
      </rPr>
      <t xml:space="preserve">    </t>
    </r>
    <r>
      <rPr>
        <sz val="10"/>
        <rFont val="宋体"/>
        <charset val="134"/>
      </rPr>
      <t>重大公共卫生专项</t>
    </r>
  </si>
  <si>
    <r>
      <rPr>
        <sz val="10"/>
        <rFont val="Times New Roman"/>
        <charset val="134"/>
      </rPr>
      <t xml:space="preserve">    </t>
    </r>
    <r>
      <rPr>
        <sz val="10"/>
        <rFont val="宋体"/>
        <charset val="134"/>
      </rPr>
      <t>突发公共卫生事件应急处理</t>
    </r>
  </si>
  <si>
    <r>
      <rPr>
        <sz val="10"/>
        <rFont val="Times New Roman"/>
        <charset val="134"/>
      </rPr>
      <t xml:space="preserve">    </t>
    </r>
    <r>
      <rPr>
        <sz val="10"/>
        <rFont val="宋体"/>
        <charset val="134"/>
      </rPr>
      <t>其他公共卫生支出</t>
    </r>
  </si>
  <si>
    <r>
      <rPr>
        <sz val="10"/>
        <rFont val="Times New Roman"/>
        <charset val="134"/>
      </rPr>
      <t xml:space="preserve">  </t>
    </r>
    <r>
      <rPr>
        <sz val="10"/>
        <rFont val="宋体"/>
        <charset val="134"/>
      </rPr>
      <t>计划生育事务</t>
    </r>
  </si>
  <si>
    <r>
      <rPr>
        <sz val="10"/>
        <rFont val="Times New Roman"/>
        <charset val="134"/>
      </rPr>
      <t xml:space="preserve">    </t>
    </r>
    <r>
      <rPr>
        <sz val="10"/>
        <rFont val="宋体"/>
        <charset val="134"/>
      </rPr>
      <t>计划生育服务</t>
    </r>
  </si>
  <si>
    <r>
      <rPr>
        <sz val="10"/>
        <rFont val="Times New Roman"/>
        <charset val="134"/>
      </rPr>
      <t xml:space="preserve">    </t>
    </r>
    <r>
      <rPr>
        <sz val="10"/>
        <rFont val="宋体"/>
        <charset val="134"/>
      </rPr>
      <t>其他计划生育事务支出</t>
    </r>
  </si>
  <si>
    <r>
      <rPr>
        <sz val="10"/>
        <rFont val="Times New Roman"/>
        <charset val="134"/>
      </rPr>
      <t xml:space="preserve">  </t>
    </r>
    <r>
      <rPr>
        <sz val="10"/>
        <rFont val="宋体"/>
        <charset val="134"/>
      </rPr>
      <t>行政事业单位医疗</t>
    </r>
  </si>
  <si>
    <r>
      <rPr>
        <sz val="10"/>
        <rFont val="Times New Roman"/>
        <charset val="134"/>
      </rPr>
      <t xml:space="preserve">    </t>
    </r>
    <r>
      <rPr>
        <sz val="10"/>
        <rFont val="宋体"/>
        <charset val="134"/>
      </rPr>
      <t>行政单位医疗</t>
    </r>
  </si>
  <si>
    <r>
      <rPr>
        <sz val="10"/>
        <rFont val="Times New Roman"/>
        <charset val="134"/>
      </rPr>
      <t xml:space="preserve">    </t>
    </r>
    <r>
      <rPr>
        <sz val="10"/>
        <rFont val="宋体"/>
        <charset val="134"/>
      </rPr>
      <t>事业单位医疗</t>
    </r>
  </si>
  <si>
    <r>
      <rPr>
        <sz val="10"/>
        <rFont val="Times New Roman"/>
        <charset val="134"/>
      </rPr>
      <t xml:space="preserve">    </t>
    </r>
    <r>
      <rPr>
        <sz val="10"/>
        <rFont val="宋体"/>
        <charset val="134"/>
      </rPr>
      <t>公务员医疗补助</t>
    </r>
  </si>
  <si>
    <r>
      <rPr>
        <sz val="10"/>
        <rFont val="Times New Roman"/>
        <charset val="134"/>
      </rPr>
      <t xml:space="preserve">    </t>
    </r>
    <r>
      <rPr>
        <sz val="10"/>
        <rFont val="宋体"/>
        <charset val="134"/>
      </rPr>
      <t>其他行政事业单位医疗支出</t>
    </r>
  </si>
  <si>
    <r>
      <rPr>
        <sz val="10"/>
        <rFont val="Times New Roman"/>
        <charset val="134"/>
      </rPr>
      <t xml:space="preserve">  </t>
    </r>
    <r>
      <rPr>
        <sz val="10"/>
        <rFont val="宋体"/>
        <charset val="134"/>
      </rPr>
      <t>财政对基本医疗保险基金的补助</t>
    </r>
  </si>
  <si>
    <r>
      <rPr>
        <sz val="10"/>
        <rFont val="Times New Roman"/>
        <charset val="134"/>
      </rPr>
      <t xml:space="preserve">    </t>
    </r>
    <r>
      <rPr>
        <sz val="10"/>
        <rFont val="宋体"/>
        <charset val="134"/>
      </rPr>
      <t>财政对城乡居民基本医疗保险基金的补助</t>
    </r>
  </si>
  <si>
    <r>
      <rPr>
        <sz val="10"/>
        <rFont val="Times New Roman"/>
        <charset val="134"/>
      </rPr>
      <t xml:space="preserve">  </t>
    </r>
    <r>
      <rPr>
        <sz val="10"/>
        <rFont val="宋体"/>
        <charset val="134"/>
      </rPr>
      <t>医疗救助</t>
    </r>
  </si>
  <si>
    <r>
      <rPr>
        <sz val="10"/>
        <rFont val="Times New Roman"/>
        <charset val="134"/>
      </rPr>
      <t xml:space="preserve">    </t>
    </r>
    <r>
      <rPr>
        <sz val="10"/>
        <rFont val="宋体"/>
        <charset val="134"/>
      </rPr>
      <t>城乡医疗救助</t>
    </r>
  </si>
  <si>
    <r>
      <rPr>
        <sz val="10"/>
        <rFont val="Times New Roman"/>
        <charset val="134"/>
      </rPr>
      <t xml:space="preserve">  </t>
    </r>
    <r>
      <rPr>
        <sz val="10"/>
        <rFont val="宋体"/>
        <charset val="134"/>
      </rPr>
      <t>优抚对象医疗</t>
    </r>
  </si>
  <si>
    <r>
      <rPr>
        <sz val="10"/>
        <rFont val="Times New Roman"/>
        <charset val="134"/>
      </rPr>
      <t xml:space="preserve">    </t>
    </r>
    <r>
      <rPr>
        <sz val="10"/>
        <rFont val="宋体"/>
        <charset val="134"/>
      </rPr>
      <t>优抚对象医疗补助</t>
    </r>
  </si>
  <si>
    <r>
      <rPr>
        <sz val="10"/>
        <rFont val="宋体"/>
        <charset val="134"/>
      </rPr>
      <t>九、节能环保支出</t>
    </r>
  </si>
  <si>
    <r>
      <rPr>
        <sz val="10"/>
        <rFont val="Times New Roman"/>
        <charset val="134"/>
      </rPr>
      <t xml:space="preserve">  </t>
    </r>
    <r>
      <rPr>
        <sz val="10"/>
        <rFont val="宋体"/>
        <charset val="134"/>
      </rPr>
      <t>环境保护管理事务</t>
    </r>
  </si>
  <si>
    <r>
      <rPr>
        <sz val="10"/>
        <rFont val="Times New Roman"/>
        <charset val="134"/>
      </rPr>
      <t xml:space="preserve">    </t>
    </r>
    <r>
      <rPr>
        <sz val="10"/>
        <rFont val="宋体"/>
        <charset val="134"/>
      </rPr>
      <t>环境保护法规、规划及标准</t>
    </r>
  </si>
  <si>
    <r>
      <rPr>
        <sz val="10"/>
        <rFont val="Times New Roman"/>
        <charset val="134"/>
      </rPr>
      <t xml:space="preserve">    </t>
    </r>
    <r>
      <rPr>
        <sz val="10"/>
        <rFont val="宋体"/>
        <charset val="134"/>
      </rPr>
      <t>其他环境保护管理事务支出</t>
    </r>
  </si>
  <si>
    <r>
      <rPr>
        <sz val="10"/>
        <rFont val="Times New Roman"/>
        <charset val="134"/>
      </rPr>
      <t xml:space="preserve">  </t>
    </r>
    <r>
      <rPr>
        <sz val="10"/>
        <rFont val="宋体"/>
        <charset val="134"/>
      </rPr>
      <t>环境监测与监察</t>
    </r>
  </si>
  <si>
    <r>
      <rPr>
        <sz val="10"/>
        <rFont val="Times New Roman"/>
        <charset val="134"/>
      </rPr>
      <t xml:space="preserve">    </t>
    </r>
    <r>
      <rPr>
        <sz val="10"/>
        <rFont val="宋体"/>
        <charset val="134"/>
      </rPr>
      <t>建设项目环评审查与监督</t>
    </r>
  </si>
  <si>
    <r>
      <rPr>
        <sz val="10"/>
        <rFont val="Times New Roman"/>
        <charset val="134"/>
      </rPr>
      <t xml:space="preserve">    </t>
    </r>
    <r>
      <rPr>
        <sz val="10"/>
        <rFont val="宋体"/>
        <charset val="134"/>
      </rPr>
      <t>其他环境监测与监察支出</t>
    </r>
  </si>
  <si>
    <r>
      <rPr>
        <sz val="10"/>
        <rFont val="Times New Roman"/>
        <charset val="134"/>
      </rPr>
      <t xml:space="preserve">  </t>
    </r>
    <r>
      <rPr>
        <sz val="10"/>
        <rFont val="宋体"/>
        <charset val="134"/>
      </rPr>
      <t>污染防治</t>
    </r>
  </si>
  <si>
    <r>
      <rPr>
        <sz val="10"/>
        <rFont val="Times New Roman"/>
        <charset val="134"/>
      </rPr>
      <t xml:space="preserve">    </t>
    </r>
    <r>
      <rPr>
        <sz val="10"/>
        <rFont val="宋体"/>
        <charset val="134"/>
      </rPr>
      <t>大气</t>
    </r>
  </si>
  <si>
    <r>
      <rPr>
        <sz val="10"/>
        <rFont val="Times New Roman"/>
        <charset val="134"/>
      </rPr>
      <t xml:space="preserve">    </t>
    </r>
    <r>
      <rPr>
        <sz val="10"/>
        <rFont val="宋体"/>
        <charset val="134"/>
      </rPr>
      <t>水体</t>
    </r>
  </si>
  <si>
    <r>
      <rPr>
        <sz val="10"/>
        <rFont val="Times New Roman"/>
        <charset val="134"/>
      </rPr>
      <t xml:space="preserve">    </t>
    </r>
    <r>
      <rPr>
        <sz val="10"/>
        <rFont val="宋体"/>
        <charset val="134"/>
      </rPr>
      <t>固体废弃物与化学品</t>
    </r>
  </si>
  <si>
    <r>
      <rPr>
        <sz val="10"/>
        <rFont val="Times New Roman"/>
        <charset val="134"/>
      </rPr>
      <t xml:space="preserve">  </t>
    </r>
    <r>
      <rPr>
        <sz val="10"/>
        <rFont val="宋体"/>
        <charset val="134"/>
      </rPr>
      <t>污染减排</t>
    </r>
  </si>
  <si>
    <r>
      <rPr>
        <sz val="10"/>
        <rFont val="Times New Roman"/>
        <charset val="134"/>
      </rPr>
      <t xml:space="preserve">    </t>
    </r>
    <r>
      <rPr>
        <sz val="10"/>
        <rFont val="宋体"/>
        <charset val="134"/>
      </rPr>
      <t>生态环境执法监察</t>
    </r>
  </si>
  <si>
    <r>
      <rPr>
        <sz val="10"/>
        <rFont val="Times New Roman"/>
        <charset val="134"/>
      </rPr>
      <t xml:space="preserve">  </t>
    </r>
    <r>
      <rPr>
        <sz val="10"/>
        <rFont val="宋体"/>
        <charset val="134"/>
      </rPr>
      <t>其他节能环保支出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</si>
  <si>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其他节能环保支出</t>
    </r>
    <r>
      <rPr>
        <sz val="10"/>
        <rFont val="Times New Roman"/>
        <charset val="134"/>
      </rPr>
      <t>(</t>
    </r>
    <r>
      <rPr>
        <sz val="10"/>
        <rFont val="宋体"/>
        <charset val="134"/>
      </rPr>
      <t>项</t>
    </r>
    <r>
      <rPr>
        <sz val="10"/>
        <rFont val="Times New Roman"/>
        <charset val="134"/>
      </rPr>
      <t>)</t>
    </r>
  </si>
  <si>
    <r>
      <rPr>
        <sz val="10"/>
        <rFont val="宋体"/>
        <charset val="134"/>
      </rPr>
      <t>十、城乡社区支出</t>
    </r>
  </si>
  <si>
    <r>
      <rPr>
        <sz val="10"/>
        <rFont val="Times New Roman"/>
        <charset val="134"/>
      </rPr>
      <t xml:space="preserve">  </t>
    </r>
    <r>
      <rPr>
        <sz val="10"/>
        <rFont val="宋体"/>
        <charset val="134"/>
      </rPr>
      <t>城乡社区管理事务</t>
    </r>
  </si>
  <si>
    <r>
      <rPr>
        <sz val="10"/>
        <rFont val="Times New Roman"/>
        <charset val="134"/>
      </rPr>
      <t xml:space="preserve">    </t>
    </r>
    <r>
      <rPr>
        <sz val="10"/>
        <rFont val="宋体"/>
        <charset val="134"/>
      </rPr>
      <t>城管执法</t>
    </r>
  </si>
  <si>
    <r>
      <rPr>
        <sz val="10"/>
        <rFont val="Times New Roman"/>
        <charset val="134"/>
      </rPr>
      <t xml:space="preserve">    </t>
    </r>
    <r>
      <rPr>
        <sz val="10"/>
        <rFont val="宋体"/>
        <charset val="134"/>
      </rPr>
      <t>工程建设管理</t>
    </r>
  </si>
  <si>
    <r>
      <rPr>
        <sz val="10"/>
        <rFont val="Times New Roman"/>
        <charset val="134"/>
      </rPr>
      <t xml:space="preserve">    </t>
    </r>
    <r>
      <rPr>
        <sz val="10"/>
        <rFont val="宋体"/>
        <charset val="134"/>
      </rPr>
      <t>其他城乡社区管理事务支出</t>
    </r>
  </si>
  <si>
    <r>
      <rPr>
        <sz val="10"/>
        <rFont val="Times New Roman"/>
        <charset val="134"/>
      </rPr>
      <t xml:space="preserve">  </t>
    </r>
    <r>
      <rPr>
        <sz val="10"/>
        <rFont val="宋体"/>
        <charset val="134"/>
      </rPr>
      <t>城乡社区规划与管理</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</si>
  <si>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城乡社区规划与管理</t>
    </r>
    <r>
      <rPr>
        <sz val="10"/>
        <rFont val="Times New Roman"/>
        <charset val="134"/>
      </rPr>
      <t>(</t>
    </r>
    <r>
      <rPr>
        <sz val="10"/>
        <rFont val="宋体"/>
        <charset val="134"/>
      </rPr>
      <t>项</t>
    </r>
    <r>
      <rPr>
        <sz val="10"/>
        <rFont val="Times New Roman"/>
        <charset val="134"/>
      </rPr>
      <t>)</t>
    </r>
  </si>
  <si>
    <r>
      <rPr>
        <sz val="10"/>
        <rFont val="Times New Roman"/>
        <charset val="134"/>
      </rPr>
      <t xml:space="preserve">  </t>
    </r>
    <r>
      <rPr>
        <sz val="10"/>
        <rFont val="宋体"/>
        <charset val="134"/>
      </rPr>
      <t>城乡社区公共设施</t>
    </r>
  </si>
  <si>
    <r>
      <rPr>
        <sz val="10"/>
        <rFont val="Times New Roman"/>
        <charset val="134"/>
      </rPr>
      <t xml:space="preserve">    </t>
    </r>
    <r>
      <rPr>
        <sz val="10"/>
        <rFont val="宋体"/>
        <charset val="134"/>
      </rPr>
      <t>其他城乡社区公共设施支出</t>
    </r>
  </si>
  <si>
    <r>
      <rPr>
        <sz val="10"/>
        <rFont val="Times New Roman"/>
        <charset val="134"/>
      </rPr>
      <t xml:space="preserve">  </t>
    </r>
    <r>
      <rPr>
        <sz val="10"/>
        <rFont val="宋体"/>
        <charset val="134"/>
      </rPr>
      <t>城乡社区环境卫生</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</si>
  <si>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城乡社区环境卫生</t>
    </r>
    <r>
      <rPr>
        <sz val="10"/>
        <rFont val="Times New Roman"/>
        <charset val="134"/>
      </rPr>
      <t>(</t>
    </r>
    <r>
      <rPr>
        <sz val="10"/>
        <rFont val="宋体"/>
        <charset val="134"/>
      </rPr>
      <t>项</t>
    </r>
    <r>
      <rPr>
        <sz val="10"/>
        <rFont val="Times New Roman"/>
        <charset val="134"/>
      </rPr>
      <t>)</t>
    </r>
  </si>
  <si>
    <r>
      <rPr>
        <sz val="10"/>
        <rFont val="Times New Roman"/>
        <charset val="134"/>
      </rPr>
      <t xml:space="preserve">  </t>
    </r>
    <r>
      <rPr>
        <sz val="10"/>
        <rFont val="宋体"/>
        <charset val="134"/>
      </rPr>
      <t>建设市场管理与监督</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</si>
  <si>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建设市场管理与监督</t>
    </r>
    <r>
      <rPr>
        <sz val="10"/>
        <rFont val="Times New Roman"/>
        <charset val="134"/>
      </rPr>
      <t>(</t>
    </r>
    <r>
      <rPr>
        <sz val="10"/>
        <rFont val="宋体"/>
        <charset val="134"/>
      </rPr>
      <t>项</t>
    </r>
    <r>
      <rPr>
        <sz val="10"/>
        <rFont val="Times New Roman"/>
        <charset val="134"/>
      </rPr>
      <t>)</t>
    </r>
  </si>
  <si>
    <r>
      <rPr>
        <sz val="10"/>
        <rFont val="Times New Roman"/>
        <charset val="134"/>
      </rPr>
      <t xml:space="preserve">  </t>
    </r>
    <r>
      <rPr>
        <sz val="10"/>
        <rFont val="宋体"/>
        <charset val="134"/>
      </rPr>
      <t>其他城乡社区支出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</si>
  <si>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其他城乡社区支出</t>
    </r>
    <r>
      <rPr>
        <sz val="10"/>
        <rFont val="Times New Roman"/>
        <charset val="134"/>
      </rPr>
      <t>(</t>
    </r>
    <r>
      <rPr>
        <sz val="10"/>
        <rFont val="宋体"/>
        <charset val="134"/>
      </rPr>
      <t>项</t>
    </r>
    <r>
      <rPr>
        <sz val="10"/>
        <rFont val="Times New Roman"/>
        <charset val="134"/>
      </rPr>
      <t>)</t>
    </r>
  </si>
  <si>
    <r>
      <rPr>
        <sz val="10"/>
        <rFont val="宋体"/>
        <charset val="134"/>
      </rPr>
      <t>十一、农林水支出</t>
    </r>
  </si>
  <si>
    <r>
      <rPr>
        <sz val="10"/>
        <rFont val="Times New Roman"/>
        <charset val="134"/>
      </rPr>
      <t xml:space="preserve">  </t>
    </r>
    <r>
      <rPr>
        <sz val="10"/>
        <rFont val="宋体"/>
        <charset val="134"/>
      </rPr>
      <t>农业</t>
    </r>
  </si>
  <si>
    <r>
      <rPr>
        <sz val="10"/>
        <rFont val="Times New Roman"/>
        <charset val="134"/>
      </rPr>
      <t xml:space="preserve">    </t>
    </r>
    <r>
      <rPr>
        <sz val="10"/>
        <rFont val="宋体"/>
        <charset val="134"/>
      </rPr>
      <t>病虫害控制</t>
    </r>
  </si>
  <si>
    <r>
      <rPr>
        <sz val="10"/>
        <rFont val="Times New Roman"/>
        <charset val="134"/>
      </rPr>
      <t xml:space="preserve">    </t>
    </r>
    <r>
      <rPr>
        <sz val="10"/>
        <rFont val="宋体"/>
        <charset val="134"/>
      </rPr>
      <t>执法监管</t>
    </r>
  </si>
  <si>
    <r>
      <rPr>
        <sz val="10"/>
        <rFont val="Times New Roman"/>
        <charset val="134"/>
      </rPr>
      <t xml:space="preserve">  </t>
    </r>
    <r>
      <rPr>
        <sz val="10"/>
        <rFont val="宋体"/>
        <charset val="134"/>
      </rPr>
      <t>林业和草原</t>
    </r>
  </si>
  <si>
    <r>
      <rPr>
        <sz val="10"/>
        <rFont val="Times New Roman"/>
        <charset val="134"/>
      </rPr>
      <t xml:space="preserve">    </t>
    </r>
    <r>
      <rPr>
        <sz val="10"/>
        <rFont val="宋体"/>
        <charset val="134"/>
      </rPr>
      <t>森林培育</t>
    </r>
  </si>
  <si>
    <r>
      <rPr>
        <sz val="10"/>
        <rFont val="Times New Roman"/>
        <charset val="134"/>
      </rPr>
      <t xml:space="preserve">  </t>
    </r>
    <r>
      <rPr>
        <sz val="10"/>
        <rFont val="宋体"/>
        <charset val="134"/>
      </rPr>
      <t>水利</t>
    </r>
  </si>
  <si>
    <r>
      <rPr>
        <sz val="10"/>
        <rFont val="Times New Roman"/>
        <charset val="134"/>
      </rPr>
      <t xml:space="preserve">    </t>
    </r>
    <r>
      <rPr>
        <sz val="10"/>
        <rFont val="宋体"/>
        <charset val="134"/>
      </rPr>
      <t>水利工程运行与维护</t>
    </r>
  </si>
  <si>
    <r>
      <rPr>
        <sz val="10"/>
        <rFont val="Times New Roman"/>
        <charset val="134"/>
      </rPr>
      <t xml:space="preserve">    </t>
    </r>
    <r>
      <rPr>
        <sz val="10"/>
        <rFont val="宋体"/>
        <charset val="134"/>
      </rPr>
      <t>防汛</t>
    </r>
  </si>
  <si>
    <r>
      <rPr>
        <sz val="10"/>
        <rFont val="Times New Roman"/>
        <charset val="134"/>
      </rPr>
      <t xml:space="preserve">    </t>
    </r>
    <r>
      <rPr>
        <sz val="10"/>
        <rFont val="宋体"/>
        <charset val="134"/>
      </rPr>
      <t>抗旱</t>
    </r>
  </si>
  <si>
    <r>
      <rPr>
        <sz val="10"/>
        <rFont val="Times New Roman"/>
        <charset val="134"/>
      </rPr>
      <t xml:space="preserve">    </t>
    </r>
    <r>
      <rPr>
        <sz val="10"/>
        <rFont val="宋体"/>
        <charset val="134"/>
      </rPr>
      <t>其他水利支出</t>
    </r>
  </si>
  <si>
    <r>
      <rPr>
        <sz val="10"/>
        <rFont val="Times New Roman"/>
        <charset val="134"/>
      </rPr>
      <t xml:space="preserve">  </t>
    </r>
    <r>
      <rPr>
        <sz val="10"/>
        <rFont val="宋体"/>
        <charset val="134"/>
      </rPr>
      <t>普惠金融发展支出</t>
    </r>
  </si>
  <si>
    <r>
      <rPr>
        <sz val="10"/>
        <rFont val="Times New Roman"/>
        <charset val="134"/>
      </rPr>
      <t xml:space="preserve">    </t>
    </r>
    <r>
      <rPr>
        <sz val="10"/>
        <rFont val="宋体"/>
        <charset val="134"/>
      </rPr>
      <t>创业担保贷款贴息</t>
    </r>
  </si>
  <si>
    <r>
      <rPr>
        <sz val="10"/>
        <rFont val="宋体"/>
        <charset val="134"/>
      </rPr>
      <t>十二、交通运输支出</t>
    </r>
  </si>
  <si>
    <r>
      <rPr>
        <sz val="10"/>
        <rFont val="Times New Roman"/>
        <charset val="134"/>
      </rPr>
      <t xml:space="preserve">  </t>
    </r>
    <r>
      <rPr>
        <sz val="10"/>
        <rFont val="宋体"/>
        <charset val="134"/>
      </rPr>
      <t>公路水路运输</t>
    </r>
  </si>
  <si>
    <r>
      <rPr>
        <sz val="10"/>
        <rFont val="Times New Roman"/>
        <charset val="134"/>
      </rPr>
      <t xml:space="preserve">    </t>
    </r>
    <r>
      <rPr>
        <sz val="10"/>
        <rFont val="宋体"/>
        <charset val="134"/>
      </rPr>
      <t>公路建设</t>
    </r>
  </si>
  <si>
    <r>
      <rPr>
        <sz val="10"/>
        <rFont val="Times New Roman"/>
        <charset val="134"/>
      </rPr>
      <t xml:space="preserve">    </t>
    </r>
    <r>
      <rPr>
        <sz val="10"/>
        <rFont val="宋体"/>
        <charset val="134"/>
      </rPr>
      <t>交通运输信息化建设</t>
    </r>
  </si>
  <si>
    <r>
      <rPr>
        <sz val="10"/>
        <rFont val="Times New Roman"/>
        <charset val="134"/>
      </rPr>
      <t xml:space="preserve">    </t>
    </r>
    <r>
      <rPr>
        <sz val="10"/>
        <rFont val="宋体"/>
        <charset val="134"/>
      </rPr>
      <t>公路和运输安全</t>
    </r>
  </si>
  <si>
    <r>
      <rPr>
        <sz val="10"/>
        <rFont val="Times New Roman"/>
        <charset val="134"/>
      </rPr>
      <t xml:space="preserve">    </t>
    </r>
    <r>
      <rPr>
        <sz val="10"/>
        <rFont val="宋体"/>
        <charset val="134"/>
      </rPr>
      <t>公路运输管理</t>
    </r>
  </si>
  <si>
    <r>
      <rPr>
        <sz val="10"/>
        <rFont val="Times New Roman"/>
        <charset val="134"/>
      </rPr>
      <t xml:space="preserve">    </t>
    </r>
    <r>
      <rPr>
        <sz val="10"/>
        <rFont val="宋体"/>
        <charset val="134"/>
      </rPr>
      <t>海事管理</t>
    </r>
  </si>
  <si>
    <r>
      <rPr>
        <sz val="10"/>
        <rFont val="Times New Roman"/>
        <charset val="134"/>
      </rPr>
      <t xml:space="preserve">    </t>
    </r>
    <r>
      <rPr>
        <sz val="10"/>
        <rFont val="宋体"/>
        <charset val="134"/>
      </rPr>
      <t>水路运输管理支出</t>
    </r>
  </si>
  <si>
    <r>
      <rPr>
        <sz val="10"/>
        <rFont val="Times New Roman"/>
        <charset val="134"/>
      </rPr>
      <t xml:space="preserve">  </t>
    </r>
    <r>
      <rPr>
        <sz val="10"/>
        <rFont val="宋体"/>
        <charset val="134"/>
      </rPr>
      <t>其他交通运输支出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</si>
  <si>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公共交通运营补助</t>
    </r>
  </si>
  <si>
    <r>
      <rPr>
        <sz val="10"/>
        <rFont val="宋体"/>
        <charset val="134"/>
      </rPr>
      <t>十三、资源勘探信息等支出</t>
    </r>
  </si>
  <si>
    <r>
      <rPr>
        <sz val="10"/>
        <rFont val="Times New Roman"/>
        <charset val="134"/>
      </rPr>
      <t xml:space="preserve">  </t>
    </r>
    <r>
      <rPr>
        <sz val="10"/>
        <rFont val="宋体"/>
        <charset val="134"/>
      </rPr>
      <t>制造业</t>
    </r>
  </si>
  <si>
    <r>
      <rPr>
        <sz val="10"/>
        <rFont val="Times New Roman"/>
        <charset val="134"/>
      </rPr>
      <t xml:space="preserve">    </t>
    </r>
    <r>
      <rPr>
        <sz val="10"/>
        <rFont val="宋体"/>
        <charset val="134"/>
      </rPr>
      <t>其他制造业支出</t>
    </r>
  </si>
  <si>
    <r>
      <rPr>
        <sz val="10"/>
        <rFont val="Times New Roman"/>
        <charset val="134"/>
      </rPr>
      <t xml:space="preserve">  </t>
    </r>
    <r>
      <rPr>
        <sz val="10"/>
        <rFont val="宋体"/>
        <charset val="134"/>
      </rPr>
      <t>工业和信息产业监管</t>
    </r>
  </si>
  <si>
    <r>
      <rPr>
        <sz val="10"/>
        <rFont val="Times New Roman"/>
        <charset val="134"/>
      </rPr>
      <t xml:space="preserve">    </t>
    </r>
    <r>
      <rPr>
        <sz val="10"/>
        <rFont val="宋体"/>
        <charset val="134"/>
      </rPr>
      <t>其他工业和信息产业监管支出</t>
    </r>
  </si>
  <si>
    <r>
      <rPr>
        <sz val="10"/>
        <rFont val="Times New Roman"/>
        <charset val="134"/>
      </rPr>
      <t xml:space="preserve">  </t>
    </r>
    <r>
      <rPr>
        <sz val="10"/>
        <rFont val="宋体"/>
        <charset val="134"/>
      </rPr>
      <t>支持中小企业发展和管理支出</t>
    </r>
  </si>
  <si>
    <r>
      <rPr>
        <sz val="10"/>
        <rFont val="Times New Roman"/>
        <charset val="134"/>
      </rPr>
      <t xml:space="preserve">    </t>
    </r>
    <r>
      <rPr>
        <sz val="10"/>
        <rFont val="宋体"/>
        <charset val="134"/>
      </rPr>
      <t>中小企业发展专项</t>
    </r>
  </si>
  <si>
    <r>
      <rPr>
        <sz val="10"/>
        <rFont val="Times New Roman"/>
        <charset val="134"/>
      </rPr>
      <t xml:space="preserve">    </t>
    </r>
    <r>
      <rPr>
        <sz val="10"/>
        <rFont val="宋体"/>
        <charset val="134"/>
      </rPr>
      <t>其他支持中小企业发展和管理支出</t>
    </r>
  </si>
  <si>
    <r>
      <rPr>
        <sz val="10"/>
        <rFont val="Times New Roman"/>
        <charset val="134"/>
      </rPr>
      <t xml:space="preserve">  </t>
    </r>
    <r>
      <rPr>
        <sz val="10"/>
        <rFont val="宋体"/>
        <charset val="134"/>
      </rPr>
      <t>其他资源勘探信息等支出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</si>
  <si>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其他资源勘探信息等支出</t>
    </r>
    <r>
      <rPr>
        <sz val="10"/>
        <rFont val="Times New Roman"/>
        <charset val="134"/>
      </rPr>
      <t>(</t>
    </r>
    <r>
      <rPr>
        <sz val="10"/>
        <rFont val="宋体"/>
        <charset val="134"/>
      </rPr>
      <t>项</t>
    </r>
    <r>
      <rPr>
        <sz val="10"/>
        <rFont val="Times New Roman"/>
        <charset val="134"/>
      </rPr>
      <t>)</t>
    </r>
  </si>
  <si>
    <r>
      <rPr>
        <sz val="10"/>
        <rFont val="宋体"/>
        <charset val="134"/>
      </rPr>
      <t>十四、商业服务业等支出</t>
    </r>
  </si>
  <si>
    <r>
      <rPr>
        <sz val="10"/>
        <rFont val="Times New Roman"/>
        <charset val="134"/>
      </rPr>
      <t xml:space="preserve">  </t>
    </r>
    <r>
      <rPr>
        <sz val="10"/>
        <rFont val="宋体"/>
        <charset val="134"/>
      </rPr>
      <t>商业流通事务</t>
    </r>
  </si>
  <si>
    <r>
      <rPr>
        <sz val="10"/>
        <rFont val="Times New Roman"/>
        <charset val="134"/>
      </rPr>
      <t xml:space="preserve">    </t>
    </r>
    <r>
      <rPr>
        <sz val="10"/>
        <rFont val="宋体"/>
        <charset val="134"/>
      </rPr>
      <t>其他商业流通事务支出</t>
    </r>
  </si>
  <si>
    <r>
      <rPr>
        <sz val="10"/>
        <rFont val="Times New Roman"/>
        <charset val="134"/>
      </rPr>
      <t xml:space="preserve">  </t>
    </r>
    <r>
      <rPr>
        <sz val="10"/>
        <rFont val="宋体"/>
        <charset val="134"/>
      </rPr>
      <t>涉外发展服务支出</t>
    </r>
  </si>
  <si>
    <r>
      <rPr>
        <sz val="10"/>
        <rFont val="Times New Roman"/>
        <charset val="134"/>
      </rPr>
      <t xml:space="preserve">    </t>
    </r>
    <r>
      <rPr>
        <sz val="10"/>
        <rFont val="宋体"/>
        <charset val="134"/>
      </rPr>
      <t>其他涉外发展服务支出</t>
    </r>
  </si>
  <si>
    <r>
      <rPr>
        <sz val="10"/>
        <rFont val="Times New Roman"/>
        <charset val="134"/>
      </rPr>
      <t xml:space="preserve">  </t>
    </r>
    <r>
      <rPr>
        <sz val="10"/>
        <rFont val="宋体"/>
        <charset val="134"/>
      </rPr>
      <t>其他商业服务业等支出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</si>
  <si>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其他商业服务业等支出</t>
    </r>
    <r>
      <rPr>
        <sz val="10"/>
        <rFont val="Times New Roman"/>
        <charset val="134"/>
      </rPr>
      <t>(</t>
    </r>
    <r>
      <rPr>
        <sz val="10"/>
        <rFont val="宋体"/>
        <charset val="134"/>
      </rPr>
      <t>项</t>
    </r>
    <r>
      <rPr>
        <sz val="10"/>
        <rFont val="Times New Roman"/>
        <charset val="134"/>
      </rPr>
      <t>)</t>
    </r>
  </si>
  <si>
    <r>
      <rPr>
        <sz val="10"/>
        <rFont val="宋体"/>
        <charset val="134"/>
      </rPr>
      <t>十五、金融支出</t>
    </r>
  </si>
  <si>
    <r>
      <rPr>
        <sz val="10"/>
        <rFont val="Times New Roman"/>
        <charset val="134"/>
      </rPr>
      <t xml:space="preserve">  </t>
    </r>
    <r>
      <rPr>
        <sz val="10"/>
        <rFont val="宋体"/>
        <charset val="134"/>
      </rPr>
      <t>金融发展支出</t>
    </r>
  </si>
  <si>
    <r>
      <rPr>
        <sz val="10"/>
        <rFont val="Times New Roman"/>
        <charset val="134"/>
      </rPr>
      <t xml:space="preserve">    </t>
    </r>
    <r>
      <rPr>
        <sz val="10"/>
        <rFont val="宋体"/>
        <charset val="134"/>
      </rPr>
      <t>利息费用补贴支出</t>
    </r>
  </si>
  <si>
    <r>
      <rPr>
        <sz val="10"/>
        <rFont val="Times New Roman"/>
        <charset val="134"/>
      </rPr>
      <t xml:space="preserve">  </t>
    </r>
    <r>
      <rPr>
        <sz val="10"/>
        <rFont val="宋体"/>
        <charset val="134"/>
      </rPr>
      <t>其他金融支出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</si>
  <si>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其他金融支出</t>
    </r>
    <r>
      <rPr>
        <sz val="10"/>
        <rFont val="Times New Roman"/>
        <charset val="134"/>
      </rPr>
      <t>(</t>
    </r>
    <r>
      <rPr>
        <sz val="10"/>
        <rFont val="宋体"/>
        <charset val="134"/>
      </rPr>
      <t>项</t>
    </r>
    <r>
      <rPr>
        <sz val="10"/>
        <rFont val="Times New Roman"/>
        <charset val="134"/>
      </rPr>
      <t>)</t>
    </r>
  </si>
  <si>
    <r>
      <rPr>
        <sz val="10"/>
        <rFont val="宋体"/>
        <charset val="134"/>
      </rPr>
      <t>十六、援助其他地区支出</t>
    </r>
  </si>
  <si>
    <r>
      <rPr>
        <sz val="10"/>
        <rFont val="Times New Roman"/>
        <charset val="134"/>
      </rPr>
      <t xml:space="preserve">  </t>
    </r>
    <r>
      <rPr>
        <sz val="10"/>
        <rFont val="宋体"/>
        <charset val="134"/>
      </rPr>
      <t>其他支出</t>
    </r>
  </si>
  <si>
    <r>
      <rPr>
        <sz val="10"/>
        <rFont val="宋体"/>
        <charset val="134"/>
      </rPr>
      <t>十七、自然资源海洋气象等支出</t>
    </r>
  </si>
  <si>
    <r>
      <rPr>
        <sz val="10"/>
        <rFont val="Times New Roman"/>
        <charset val="134"/>
      </rPr>
      <t xml:space="preserve">  </t>
    </r>
    <r>
      <rPr>
        <sz val="10"/>
        <rFont val="宋体"/>
        <charset val="134"/>
      </rPr>
      <t>自然资源事务</t>
    </r>
  </si>
  <si>
    <r>
      <rPr>
        <sz val="10"/>
        <rFont val="Times New Roman"/>
        <charset val="134"/>
      </rPr>
      <t xml:space="preserve">    </t>
    </r>
    <r>
      <rPr>
        <sz val="10"/>
        <rFont val="宋体"/>
        <charset val="134"/>
      </rPr>
      <t>土地资源利用与保护</t>
    </r>
  </si>
  <si>
    <r>
      <rPr>
        <sz val="10"/>
        <rFont val="Times New Roman"/>
        <charset val="134"/>
      </rPr>
      <t xml:space="preserve">    </t>
    </r>
    <r>
      <rPr>
        <sz val="10"/>
        <rFont val="宋体"/>
        <charset val="134"/>
      </rPr>
      <t>国土整治</t>
    </r>
  </si>
  <si>
    <r>
      <rPr>
        <sz val="10"/>
        <rFont val="Times New Roman"/>
        <charset val="134"/>
      </rPr>
      <t xml:space="preserve">    </t>
    </r>
    <r>
      <rPr>
        <sz val="10"/>
        <rFont val="宋体"/>
        <charset val="134"/>
      </rPr>
      <t>其他自然资源事务支出</t>
    </r>
  </si>
  <si>
    <r>
      <rPr>
        <sz val="10"/>
        <rFont val="Times New Roman"/>
        <charset val="134"/>
      </rPr>
      <t xml:space="preserve">  </t>
    </r>
    <r>
      <rPr>
        <sz val="10"/>
        <rFont val="宋体"/>
        <charset val="134"/>
      </rPr>
      <t>其他自然资源海洋气象等支出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</si>
  <si>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其他自然资源海洋气象等支出</t>
    </r>
    <r>
      <rPr>
        <sz val="10"/>
        <rFont val="Times New Roman"/>
        <charset val="134"/>
      </rPr>
      <t>(</t>
    </r>
    <r>
      <rPr>
        <sz val="10"/>
        <rFont val="宋体"/>
        <charset val="134"/>
      </rPr>
      <t>项</t>
    </r>
    <r>
      <rPr>
        <sz val="10"/>
        <rFont val="Times New Roman"/>
        <charset val="134"/>
      </rPr>
      <t>)</t>
    </r>
  </si>
  <si>
    <r>
      <rPr>
        <sz val="10"/>
        <rFont val="宋体"/>
        <charset val="134"/>
      </rPr>
      <t>十八、住房保障支出</t>
    </r>
  </si>
  <si>
    <r>
      <rPr>
        <sz val="10"/>
        <rFont val="Times New Roman"/>
        <charset val="134"/>
      </rPr>
      <t xml:space="preserve">  </t>
    </r>
    <r>
      <rPr>
        <sz val="10"/>
        <rFont val="宋体"/>
        <charset val="134"/>
      </rPr>
      <t>保障性安居工程支出</t>
    </r>
  </si>
  <si>
    <r>
      <rPr>
        <sz val="10"/>
        <rFont val="Times New Roman"/>
        <charset val="134"/>
      </rPr>
      <t xml:space="preserve">    </t>
    </r>
    <r>
      <rPr>
        <sz val="10"/>
        <rFont val="宋体"/>
        <charset val="134"/>
      </rPr>
      <t>公共租赁住房</t>
    </r>
  </si>
  <si>
    <r>
      <rPr>
        <sz val="10"/>
        <rFont val="Times New Roman"/>
        <charset val="134"/>
      </rPr>
      <t xml:space="preserve">  </t>
    </r>
    <r>
      <rPr>
        <sz val="10"/>
        <rFont val="宋体"/>
        <charset val="134"/>
      </rPr>
      <t>住房改革支出</t>
    </r>
  </si>
  <si>
    <r>
      <rPr>
        <sz val="10"/>
        <rFont val="Times New Roman"/>
        <charset val="134"/>
      </rPr>
      <t xml:space="preserve">    </t>
    </r>
    <r>
      <rPr>
        <sz val="10"/>
        <rFont val="宋体"/>
        <charset val="134"/>
      </rPr>
      <t>住房公积金</t>
    </r>
  </si>
  <si>
    <r>
      <rPr>
        <sz val="10"/>
        <rFont val="Times New Roman"/>
        <charset val="134"/>
      </rPr>
      <t xml:space="preserve">    </t>
    </r>
    <r>
      <rPr>
        <sz val="10"/>
        <rFont val="宋体"/>
        <charset val="134"/>
      </rPr>
      <t>购房补贴</t>
    </r>
  </si>
  <si>
    <r>
      <rPr>
        <sz val="10"/>
        <rFont val="宋体"/>
        <charset val="134"/>
      </rPr>
      <t>十九、灾害防治及应急管理支出</t>
    </r>
  </si>
  <si>
    <r>
      <rPr>
        <sz val="10"/>
        <rFont val="Times New Roman"/>
        <charset val="134"/>
      </rPr>
      <t xml:space="preserve">  </t>
    </r>
    <r>
      <rPr>
        <sz val="10"/>
        <rFont val="宋体"/>
        <charset val="134"/>
      </rPr>
      <t>应急管理事务</t>
    </r>
  </si>
  <si>
    <r>
      <rPr>
        <sz val="10"/>
        <rFont val="Times New Roman"/>
        <charset val="134"/>
      </rPr>
      <t xml:space="preserve">    </t>
    </r>
    <r>
      <rPr>
        <sz val="10"/>
        <rFont val="宋体"/>
        <charset val="134"/>
      </rPr>
      <t>安全监管</t>
    </r>
  </si>
  <si>
    <r>
      <rPr>
        <sz val="10"/>
        <rFont val="Times New Roman"/>
        <charset val="134"/>
      </rPr>
      <t xml:space="preserve">    </t>
    </r>
    <r>
      <rPr>
        <sz val="10"/>
        <rFont val="宋体"/>
        <charset val="134"/>
      </rPr>
      <t>应急救援</t>
    </r>
  </si>
  <si>
    <r>
      <rPr>
        <sz val="10"/>
        <rFont val="Times New Roman"/>
        <charset val="134"/>
      </rPr>
      <t xml:space="preserve">  </t>
    </r>
    <r>
      <rPr>
        <sz val="10"/>
        <rFont val="宋体"/>
        <charset val="134"/>
      </rPr>
      <t>消防事务</t>
    </r>
  </si>
  <si>
    <r>
      <rPr>
        <sz val="10"/>
        <rFont val="Times New Roman"/>
        <charset val="134"/>
      </rPr>
      <t xml:space="preserve">    </t>
    </r>
    <r>
      <rPr>
        <sz val="10"/>
        <rFont val="宋体"/>
        <charset val="134"/>
      </rPr>
      <t>消防应急救援</t>
    </r>
  </si>
  <si>
    <r>
      <rPr>
        <sz val="10"/>
        <rFont val="Times New Roman"/>
        <charset val="134"/>
      </rPr>
      <t xml:space="preserve">    </t>
    </r>
    <r>
      <rPr>
        <sz val="10"/>
        <rFont val="宋体"/>
        <charset val="134"/>
      </rPr>
      <t>其他消防事务支出</t>
    </r>
  </si>
  <si>
    <r>
      <rPr>
        <sz val="10"/>
        <rFont val="Times New Roman"/>
        <charset val="134"/>
      </rPr>
      <t xml:space="preserve">  </t>
    </r>
    <r>
      <rPr>
        <sz val="10"/>
        <rFont val="宋体"/>
        <charset val="134"/>
      </rPr>
      <t>自然灾害救灾及恢复重建支出</t>
    </r>
  </si>
  <si>
    <r>
      <rPr>
        <sz val="10"/>
        <rFont val="Times New Roman"/>
        <charset val="134"/>
      </rPr>
      <t xml:space="preserve">    </t>
    </r>
    <r>
      <rPr>
        <sz val="10"/>
        <rFont val="宋体"/>
        <charset val="134"/>
      </rPr>
      <t>地方自然灾害生活补助</t>
    </r>
  </si>
  <si>
    <r>
      <rPr>
        <sz val="10"/>
        <rFont val="宋体"/>
        <charset val="134"/>
      </rPr>
      <t>二十、其他支出</t>
    </r>
    <r>
      <rPr>
        <sz val="10"/>
        <rFont val="Times New Roman"/>
        <charset val="134"/>
      </rPr>
      <t>(</t>
    </r>
    <r>
      <rPr>
        <sz val="10"/>
        <rFont val="宋体"/>
        <charset val="134"/>
      </rPr>
      <t>类</t>
    </r>
    <r>
      <rPr>
        <sz val="10"/>
        <rFont val="Times New Roman"/>
        <charset val="134"/>
      </rPr>
      <t>)</t>
    </r>
  </si>
  <si>
    <r>
      <rPr>
        <sz val="10"/>
        <rFont val="Times New Roman"/>
        <charset val="134"/>
      </rPr>
      <t xml:space="preserve">  </t>
    </r>
    <r>
      <rPr>
        <sz val="10"/>
        <rFont val="宋体"/>
        <charset val="134"/>
      </rPr>
      <t>其他支出</t>
    </r>
    <r>
      <rPr>
        <sz val="10"/>
        <rFont val="Times New Roman"/>
        <charset val="134"/>
      </rPr>
      <t>(</t>
    </r>
    <r>
      <rPr>
        <sz val="10"/>
        <rFont val="宋体"/>
        <charset val="134"/>
      </rPr>
      <t>款</t>
    </r>
    <r>
      <rPr>
        <sz val="10"/>
        <rFont val="Times New Roman"/>
        <charset val="134"/>
      </rPr>
      <t>)</t>
    </r>
  </si>
  <si>
    <r>
      <rPr>
        <sz val="10"/>
        <rFont val="Times New Roman"/>
        <charset val="134"/>
      </rPr>
      <t xml:space="preserve">    </t>
    </r>
    <r>
      <rPr>
        <sz val="10"/>
        <rFont val="宋体"/>
        <charset val="134"/>
      </rPr>
      <t>其他支出</t>
    </r>
    <r>
      <rPr>
        <sz val="10"/>
        <rFont val="Times New Roman"/>
        <charset val="134"/>
      </rPr>
      <t>(</t>
    </r>
    <r>
      <rPr>
        <sz val="10"/>
        <rFont val="宋体"/>
        <charset val="134"/>
      </rPr>
      <t>项</t>
    </r>
    <r>
      <rPr>
        <sz val="10"/>
        <rFont val="Times New Roman"/>
        <charset val="134"/>
      </rPr>
      <t>)</t>
    </r>
  </si>
  <si>
    <r>
      <rPr>
        <sz val="10"/>
        <rFont val="宋体"/>
        <charset val="134"/>
      </rPr>
      <t>二十一、债务付息支出</t>
    </r>
  </si>
  <si>
    <r>
      <rPr>
        <sz val="10"/>
        <rFont val="Times New Roman"/>
        <charset val="134"/>
      </rPr>
      <t xml:space="preserve">  </t>
    </r>
    <r>
      <rPr>
        <sz val="10"/>
        <rFont val="宋体"/>
        <charset val="134"/>
      </rPr>
      <t>地方政府一般债务付息支出</t>
    </r>
  </si>
  <si>
    <r>
      <rPr>
        <sz val="10"/>
        <rFont val="Times New Roman"/>
        <charset val="134"/>
      </rPr>
      <t xml:space="preserve">    </t>
    </r>
    <r>
      <rPr>
        <sz val="10"/>
        <rFont val="宋体"/>
        <charset val="134"/>
      </rPr>
      <t>地方政府一般债券付息支出</t>
    </r>
  </si>
  <si>
    <r>
      <rPr>
        <sz val="12"/>
        <color theme="1"/>
        <rFont val="宋体"/>
        <charset val="134"/>
      </rPr>
      <t>注：本表详细反映</t>
    </r>
    <r>
      <rPr>
        <sz val="12"/>
        <color theme="1"/>
        <rFont val="Times New Roman"/>
        <charset val="134"/>
      </rPr>
      <t>2019</t>
    </r>
    <r>
      <rPr>
        <sz val="12"/>
        <color theme="1"/>
        <rFont val="宋体"/>
        <charset val="134"/>
      </rPr>
      <t>年一般公共预算本级支出情况，按《预算法》要求细化到功能分类项级科目。</t>
    </r>
  </si>
  <si>
    <t>附件3</t>
  </si>
  <si>
    <t xml:space="preserve">2019年两江新区一般公共预算转移支付收支预算表 </t>
  </si>
  <si>
    <t>单位：万元</t>
  </si>
  <si>
    <t>收        入</t>
  </si>
  <si>
    <t>预算数</t>
  </si>
  <si>
    <t>支        出</t>
  </si>
  <si>
    <t>转移性收入合计</t>
  </si>
  <si>
    <t>转移性支出合计</t>
  </si>
  <si>
    <t>一、上级补助收入</t>
  </si>
  <si>
    <t>一、上解上级支出</t>
  </si>
  <si>
    <t>（一）返还性收入</t>
  </si>
  <si>
    <t>（一）体制上解</t>
  </si>
  <si>
    <t>（二）一般性转移支付收入</t>
  </si>
  <si>
    <t>（二）专项上解</t>
  </si>
  <si>
    <t xml:space="preserve">       均衡性转移支付收入</t>
  </si>
  <si>
    <t>二、安排预算稳定调节基金</t>
  </si>
  <si>
    <t xml:space="preserve">       结算补助收入</t>
  </si>
  <si>
    <t>三、结转下年</t>
  </si>
  <si>
    <t xml:space="preserve">       基层公检法司转移支付收入</t>
  </si>
  <si>
    <t xml:space="preserve">       城乡义务教育转移支付收入</t>
  </si>
  <si>
    <t xml:space="preserve">       城乡居民基本医疗保险转移支付收入</t>
  </si>
  <si>
    <t xml:space="preserve">       教育共同财政事权转移支付收入  </t>
  </si>
  <si>
    <t xml:space="preserve">       社会保障和就业共同财政事权转移支付收入  </t>
  </si>
  <si>
    <t xml:space="preserve">       卫生健康共同财政事权转移支付收入  </t>
  </si>
  <si>
    <t xml:space="preserve">       农林水共同财政事权转移支付收入  </t>
  </si>
  <si>
    <t xml:space="preserve">       其他一般性转移支付收入</t>
  </si>
  <si>
    <t>（三）专项转移支付收入</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</si>
  <si>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</si>
  <si>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</si>
  <si>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</si>
  <si>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</si>
  <si>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</si>
  <si>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</si>
  <si>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</si>
  <si>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</si>
  <si>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</si>
  <si>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</si>
  <si>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</si>
  <si>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</si>
  <si>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</si>
  <si>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二、动用预算稳定调节基金</t>
  </si>
  <si>
    <t>三、调入资金</t>
  </si>
  <si>
    <t>四、上年结转</t>
  </si>
  <si>
    <t xml:space="preserve">注：本表详细反映2019年一般公共预算转移支付收入和转移支付支出情况。   </t>
  </si>
  <si>
    <t>附件4</t>
  </si>
  <si>
    <t>2019年两江新区政府性基金预算收支执行表</t>
  </si>
  <si>
    <t xml:space="preserve"> </t>
  </si>
  <si>
    <t>收      入</t>
  </si>
  <si>
    <t>预算
调整数</t>
  </si>
  <si>
    <t>调整
预算数</t>
  </si>
  <si>
    <t>变动
预算数</t>
  </si>
  <si>
    <t>执行数</t>
  </si>
  <si>
    <t>执行数
为调整
预算%</t>
  </si>
  <si>
    <t>执行数
为变动
预算%</t>
  </si>
  <si>
    <t>执行数比
上年决算
数增长%</t>
  </si>
  <si>
    <t>支      出</t>
  </si>
  <si>
    <t>总  计</t>
  </si>
  <si>
    <t>本级收入合计</t>
  </si>
  <si>
    <t>一、国有土地使用权出让收入</t>
  </si>
  <si>
    <t>一、文化旅游体育与传媒支出</t>
  </si>
  <si>
    <t>二、城市基础设施配套费收入</t>
  </si>
  <si>
    <t>二、城乡社区支出</t>
  </si>
  <si>
    <t>三、农林水支出</t>
  </si>
  <si>
    <t>四、其他支出</t>
  </si>
  <si>
    <t>五、债务还本支出</t>
  </si>
  <si>
    <t>六、债务付息支出</t>
  </si>
  <si>
    <t>七、债务发行费用支出</t>
  </si>
  <si>
    <t>债务还本支出</t>
  </si>
  <si>
    <t>二、地方政府专项债务转贷收入 (新增）</t>
  </si>
  <si>
    <t>二、调出资金</t>
  </si>
  <si>
    <t>三、上年结转</t>
  </si>
  <si>
    <t>三、债务还本支出</t>
  </si>
  <si>
    <t>四、结转下年</t>
  </si>
  <si>
    <t>注：1.本表直观反映2019年政府性基金预算收入与支出的平衡关系。
    2.收入总计（本级收入合计+转移性收入合计）=支出总计（本级支出合计+转移性支出合计）。</t>
  </si>
  <si>
    <t>附件5</t>
  </si>
  <si>
    <t>2019年两江新区政府性基金预算本级支出执行表</t>
  </si>
  <si>
    <t xml:space="preserve">  旅游发展基金支出</t>
  </si>
  <si>
    <t xml:space="preserve">    地方旅游开发项目补助</t>
  </si>
  <si>
    <t xml:space="preserve">  国有土地使用权出让收入及对应专项债务收入安排的支出</t>
  </si>
  <si>
    <t xml:space="preserve">    征地和拆迁补偿支出</t>
  </si>
  <si>
    <t xml:space="preserve">    土地开发支出</t>
  </si>
  <si>
    <t xml:space="preserve">    城市建设支出</t>
  </si>
  <si>
    <t xml:space="preserve">    其他国有土地使用权出让收入安排的支出</t>
  </si>
  <si>
    <t xml:space="preserve">  城市基础设施配套费安排的支出</t>
  </si>
  <si>
    <t xml:space="preserve">    城市公共设施</t>
  </si>
  <si>
    <t xml:space="preserve">  土地储备专项债券收入安排的支出  </t>
  </si>
  <si>
    <t xml:space="preserve">    其他土地储备专项债券收入安排的支出  </t>
  </si>
  <si>
    <t xml:space="preserve">  国家重大水利工程建设基金安排的支出</t>
  </si>
  <si>
    <t xml:space="preserve">    三峡工程后续工作</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</si>
  <si>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</si>
  <si>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</si>
  <si>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</si>
  <si>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</si>
  <si>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</si>
  <si>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</si>
  <si>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</si>
  <si>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</si>
  <si>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</si>
  <si>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</si>
  <si>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五、债务付息支出</t>
  </si>
  <si>
    <t xml:space="preserve">  地方政府专项债务付息支出</t>
  </si>
  <si>
    <t xml:space="preserve">    国有土地使用权出让金债务付息支出</t>
  </si>
  <si>
    <t xml:space="preserve">    土地储备专项债券付息支出</t>
  </si>
  <si>
    <t>六、债务发行费用支出</t>
  </si>
  <si>
    <t xml:space="preserve">  地方政府专项债务发行费用支出</t>
  </si>
  <si>
    <t xml:space="preserve">    国有土地使用权出让金债务发行费用支出</t>
  </si>
  <si>
    <t xml:space="preserve">    土地储备专项债券发行费用支出</t>
  </si>
  <si>
    <t>注：本表详细反映2019年政府性基金预算本级支出情况，按《预算法》要求细化到功能分类项级科目。</t>
  </si>
  <si>
    <t>附件6</t>
  </si>
  <si>
    <t xml:space="preserve">2019年两江新区政府性基金预算转移支付收支执行表 </t>
  </si>
  <si>
    <t>收       入</t>
  </si>
  <si>
    <t xml:space="preserve">    旅游发展基金</t>
  </si>
  <si>
    <t xml:space="preserve">    国有土地使用权出让收入及对应专项债务收入</t>
  </si>
  <si>
    <t xml:space="preserve">    城市基础设施配套费及对应专项债务收入</t>
  </si>
  <si>
    <t xml:space="preserve">    国家重大水利工程建设基金及对应专项债务收入</t>
  </si>
  <si>
    <t xml:space="preserve">    彩票发行销售机构业务费</t>
  </si>
  <si>
    <t xml:space="preserve">    彩票公益金</t>
  </si>
  <si>
    <t xml:space="preserve">注：本表详细反映2019年政府性基金预算转移支付收入和转移支付支出情况。   </t>
  </si>
  <si>
    <t>附件7</t>
  </si>
  <si>
    <t>2019年两江新区国有资本经营预算收支执行表</t>
  </si>
  <si>
    <t>一、利润收入</t>
  </si>
  <si>
    <t>一、解决历史遗留问题及改革成本支出</t>
  </si>
  <si>
    <t xml:space="preserve">      其他历史遗留问题及改革成本支出</t>
  </si>
  <si>
    <t>二、国有企业资本金注入</t>
  </si>
  <si>
    <t xml:space="preserve">      其他国有企业资本金注入</t>
  </si>
  <si>
    <t>一、调出资金</t>
  </si>
  <si>
    <t xml:space="preserve">注：1.本表直观反映2019年国有资本经营预算收入与支出的平衡关系。
    2.收入总计（本级收入合计+转移性收入合计）=支出总计（本级支出合计+转移性支出合计）。
   </t>
  </si>
  <si>
    <t>附件8</t>
  </si>
  <si>
    <t>2019年两江新区政府债务限额及余额情况表</t>
  </si>
  <si>
    <t>2019年政府债务限额</t>
  </si>
  <si>
    <t>2019年政府债务余额</t>
  </si>
  <si>
    <t>小计</t>
  </si>
  <si>
    <t>一般债务</t>
  </si>
  <si>
    <t>专项债务</t>
  </si>
  <si>
    <t>其中：2019年到期债券</t>
  </si>
  <si>
    <t>附件9</t>
  </si>
  <si>
    <t>2019年两江新区政府债券发行情况表</t>
  </si>
  <si>
    <t>合  计</t>
  </si>
  <si>
    <t>2019年置换债券</t>
  </si>
  <si>
    <t>2019年新增债券</t>
  </si>
  <si>
    <t>一般债券</t>
  </si>
  <si>
    <t>专项债券</t>
  </si>
  <si>
    <t>附件10</t>
  </si>
  <si>
    <r>
      <rPr>
        <sz val="28"/>
        <color theme="1"/>
        <rFont val="Times New Roman"/>
        <charset val="134"/>
      </rPr>
      <t>2019</t>
    </r>
    <r>
      <rPr>
        <sz val="28"/>
        <color theme="1"/>
        <rFont val="方正小标宋_GBK"/>
        <charset val="134"/>
      </rPr>
      <t>年两江新区重大政府投资计划和重点投资项目表</t>
    </r>
  </si>
  <si>
    <r>
      <rPr>
        <sz val="16"/>
        <rFont val="宋体"/>
        <charset val="134"/>
      </rPr>
      <t>序号</t>
    </r>
  </si>
  <si>
    <r>
      <rPr>
        <sz val="16"/>
        <rFont val="宋体"/>
        <charset val="134"/>
      </rPr>
      <t>项目名称</t>
    </r>
  </si>
  <si>
    <r>
      <rPr>
        <sz val="16"/>
        <rFont val="宋体"/>
        <charset val="134"/>
      </rPr>
      <t>项目业主</t>
    </r>
  </si>
  <si>
    <r>
      <rPr>
        <sz val="16"/>
        <rFont val="宋体"/>
        <charset val="134"/>
      </rPr>
      <t>建设起止年限</t>
    </r>
  </si>
  <si>
    <r>
      <rPr>
        <sz val="16"/>
        <rFont val="宋体"/>
        <charset val="134"/>
      </rPr>
      <t>建设性质</t>
    </r>
  </si>
  <si>
    <r>
      <rPr>
        <sz val="16"/>
        <rFont val="宋体"/>
        <charset val="134"/>
      </rPr>
      <t>总投资</t>
    </r>
  </si>
  <si>
    <r>
      <rPr>
        <sz val="16"/>
        <rFont val="宋体"/>
        <charset val="134"/>
      </rPr>
      <t>建设规模及内容</t>
    </r>
  </si>
  <si>
    <r>
      <rPr>
        <sz val="16"/>
        <rFont val="Times New Roman"/>
        <charset val="134"/>
      </rPr>
      <t>2019</t>
    </r>
    <r>
      <rPr>
        <sz val="16"/>
        <rFont val="宋体"/>
        <charset val="134"/>
      </rPr>
      <t>年计划投资</t>
    </r>
  </si>
  <si>
    <r>
      <rPr>
        <sz val="14"/>
        <color theme="1"/>
        <rFont val="宋体"/>
        <charset val="134"/>
      </rPr>
      <t>重大政府投资计划（是</t>
    </r>
    <r>
      <rPr>
        <sz val="14"/>
        <color theme="1"/>
        <rFont val="Times New Roman"/>
        <charset val="134"/>
      </rPr>
      <t>/</t>
    </r>
    <r>
      <rPr>
        <sz val="14"/>
        <color theme="1"/>
        <rFont val="宋体"/>
        <charset val="134"/>
      </rPr>
      <t>否）</t>
    </r>
  </si>
  <si>
    <r>
      <rPr>
        <sz val="14"/>
        <color theme="1"/>
        <rFont val="宋体"/>
        <charset val="134"/>
      </rPr>
      <t>重大政府投资计划财政资金拨付情况</t>
    </r>
  </si>
  <si>
    <r>
      <rPr>
        <sz val="14"/>
        <color theme="1"/>
        <rFont val="宋体"/>
        <charset val="134"/>
      </rPr>
      <t>重点投资项目（是</t>
    </r>
    <r>
      <rPr>
        <sz val="14"/>
        <color theme="1"/>
        <rFont val="Times New Roman"/>
        <charset val="134"/>
      </rPr>
      <t>/</t>
    </r>
    <r>
      <rPr>
        <sz val="14"/>
        <color theme="1"/>
        <rFont val="宋体"/>
        <charset val="134"/>
      </rPr>
      <t>否）</t>
    </r>
  </si>
  <si>
    <r>
      <rPr>
        <sz val="16"/>
        <rFont val="Times New Roman"/>
        <charset val="134"/>
      </rPr>
      <t>2019</t>
    </r>
    <r>
      <rPr>
        <sz val="16"/>
        <rFont val="宋体"/>
        <charset val="134"/>
      </rPr>
      <t>年工作情况</t>
    </r>
  </si>
  <si>
    <r>
      <rPr>
        <sz val="16"/>
        <rFont val="宋体"/>
        <charset val="134"/>
      </rPr>
      <t>牵头单位</t>
    </r>
  </si>
  <si>
    <r>
      <rPr>
        <sz val="16"/>
        <rFont val="宋体"/>
        <charset val="134"/>
      </rPr>
      <t>责任单位</t>
    </r>
  </si>
  <si>
    <r>
      <rPr>
        <sz val="16"/>
        <rFont val="宋体"/>
        <charset val="134"/>
      </rPr>
      <t>市级</t>
    </r>
    <r>
      <rPr>
        <sz val="16"/>
        <rFont val="Times New Roman"/>
        <charset val="134"/>
      </rPr>
      <t>/</t>
    </r>
    <r>
      <rPr>
        <sz val="16"/>
        <rFont val="宋体"/>
        <charset val="134"/>
      </rPr>
      <t>区级</t>
    </r>
  </si>
  <si>
    <r>
      <rPr>
        <sz val="16"/>
        <rFont val="宋体"/>
        <charset val="134"/>
      </rPr>
      <t>备注</t>
    </r>
  </si>
  <si>
    <r>
      <rPr>
        <b/>
        <sz val="16"/>
        <color theme="1"/>
        <rFont val="宋体"/>
        <charset val="134"/>
      </rPr>
      <t>合计</t>
    </r>
  </si>
  <si>
    <r>
      <rPr>
        <b/>
        <sz val="16"/>
        <rFont val="宋体"/>
        <charset val="134"/>
      </rPr>
      <t>一、基础设施项目</t>
    </r>
  </si>
  <si>
    <r>
      <rPr>
        <b/>
        <sz val="16"/>
        <rFont val="宋体"/>
        <charset val="134"/>
      </rPr>
      <t>（一）交通项目</t>
    </r>
  </si>
  <si>
    <r>
      <rPr>
        <sz val="16"/>
        <rFont val="SimSun"/>
        <charset val="134"/>
      </rPr>
      <t>协同创新区</t>
    </r>
    <r>
      <rPr>
        <sz val="16"/>
        <rFont val="Times New Roman"/>
        <charset val="134"/>
      </rPr>
      <t>-</t>
    </r>
    <r>
      <rPr>
        <sz val="16"/>
        <rFont val="SimSun"/>
        <charset val="134"/>
      </rPr>
      <t>一期路网工程</t>
    </r>
  </si>
  <si>
    <r>
      <rPr>
        <sz val="16"/>
        <rFont val="宋体"/>
        <charset val="134"/>
      </rPr>
      <t>龙兴公司</t>
    </r>
  </si>
  <si>
    <t>2019-2021</t>
  </si>
  <si>
    <r>
      <rPr>
        <sz val="16"/>
        <rFont val="宋体"/>
        <charset val="134"/>
      </rPr>
      <t>新开工</t>
    </r>
  </si>
  <si>
    <r>
      <rPr>
        <sz val="16"/>
        <rFont val="宋体"/>
        <charset val="134"/>
      </rPr>
      <t>包括协同创新区路网</t>
    </r>
    <r>
      <rPr>
        <sz val="16"/>
        <rFont val="Times New Roman"/>
        <charset val="134"/>
      </rPr>
      <t>,</t>
    </r>
    <r>
      <rPr>
        <sz val="16"/>
        <rFont val="宋体"/>
        <charset val="134"/>
      </rPr>
      <t>道路总长约</t>
    </r>
    <r>
      <rPr>
        <sz val="16"/>
        <rFont val="Times New Roman"/>
        <charset val="134"/>
      </rPr>
      <t>25.2km</t>
    </r>
  </si>
  <si>
    <r>
      <rPr>
        <sz val="16"/>
        <rFont val="宋体"/>
        <charset val="134"/>
      </rPr>
      <t>是</t>
    </r>
  </si>
  <si>
    <r>
      <rPr>
        <sz val="16"/>
        <rFont val="宋体"/>
        <charset val="134"/>
      </rPr>
      <t>完成启动区片区</t>
    </r>
    <r>
      <rPr>
        <sz val="16"/>
        <rFont val="Times New Roman"/>
        <charset val="134"/>
      </rPr>
      <t>1</t>
    </r>
    <r>
      <rPr>
        <sz val="16"/>
        <rFont val="宋体"/>
        <charset val="134"/>
      </rPr>
      <t>号路、</t>
    </r>
    <r>
      <rPr>
        <sz val="16"/>
        <rFont val="Times New Roman"/>
        <charset val="134"/>
      </rPr>
      <t>2</t>
    </r>
    <r>
      <rPr>
        <sz val="16"/>
        <rFont val="宋体"/>
        <charset val="134"/>
      </rPr>
      <t>号路、</t>
    </r>
    <r>
      <rPr>
        <sz val="16"/>
        <rFont val="Times New Roman"/>
        <charset val="134"/>
      </rPr>
      <t>3</t>
    </r>
    <r>
      <rPr>
        <sz val="16"/>
        <rFont val="宋体"/>
        <charset val="134"/>
      </rPr>
      <t>号路，西湖路一期，智汇湖二路，环湖路施工</t>
    </r>
    <r>
      <rPr>
        <sz val="16"/>
        <rFont val="Times New Roman"/>
        <charset val="134"/>
      </rPr>
      <t>70%</t>
    </r>
    <r>
      <rPr>
        <sz val="16"/>
        <rFont val="宋体"/>
        <charset val="134"/>
      </rPr>
      <t>，完成剩余道路</t>
    </r>
    <r>
      <rPr>
        <sz val="16"/>
        <rFont val="Times New Roman"/>
        <charset val="134"/>
      </rPr>
      <t>50%</t>
    </r>
  </si>
  <si>
    <r>
      <rPr>
        <sz val="16"/>
        <rFont val="宋体"/>
        <charset val="134"/>
      </rPr>
      <t>建设管理局</t>
    </r>
  </si>
  <si>
    <r>
      <rPr>
        <sz val="16"/>
        <rFont val="宋体"/>
        <charset val="134"/>
      </rPr>
      <t>两江投资集团</t>
    </r>
  </si>
  <si>
    <r>
      <rPr>
        <sz val="16"/>
        <rFont val="宋体"/>
        <charset val="134"/>
      </rPr>
      <t>区级</t>
    </r>
  </si>
  <si>
    <r>
      <rPr>
        <sz val="16"/>
        <rFont val="宋体"/>
        <charset val="134"/>
      </rPr>
      <t>建设局意见：建设规模较小且不是规划路网的关键节点，建议不列为重点项目</t>
    </r>
  </si>
  <si>
    <r>
      <rPr>
        <sz val="16"/>
        <rFont val="SimSun"/>
        <charset val="134"/>
      </rPr>
      <t>龙兴聚集区中部片区配套道路（黄胡路以北）</t>
    </r>
  </si>
  <si>
    <t>2019-2020</t>
  </si>
  <si>
    <r>
      <rPr>
        <sz val="16"/>
        <rFont val="宋体"/>
        <charset val="134"/>
      </rPr>
      <t>道路总长约</t>
    </r>
    <r>
      <rPr>
        <sz val="16"/>
        <rFont val="Times New Roman"/>
        <charset val="134"/>
      </rPr>
      <t>7.32</t>
    </r>
    <r>
      <rPr>
        <sz val="16"/>
        <rFont val="宋体"/>
        <charset val="134"/>
      </rPr>
      <t>公里</t>
    </r>
  </si>
  <si>
    <r>
      <rPr>
        <sz val="16"/>
        <rFont val="宋体"/>
        <charset val="134"/>
      </rPr>
      <t>完成</t>
    </r>
    <r>
      <rPr>
        <sz val="16"/>
        <rFont val="Times New Roman"/>
        <charset val="134"/>
      </rPr>
      <t>50%</t>
    </r>
  </si>
  <si>
    <r>
      <rPr>
        <sz val="16"/>
        <rFont val="宋体"/>
        <charset val="134"/>
      </rPr>
      <t>黄胡路一期工程（盛唐路至渝江路）</t>
    </r>
  </si>
  <si>
    <r>
      <rPr>
        <sz val="16"/>
        <rFont val="宋体"/>
        <charset val="134"/>
      </rPr>
      <t>道路起于盛唐路，止于渝江路，全长</t>
    </r>
    <r>
      <rPr>
        <sz val="16"/>
        <rFont val="Times New Roman"/>
        <charset val="134"/>
      </rPr>
      <t>3.1km</t>
    </r>
    <r>
      <rPr>
        <sz val="16"/>
        <rFont val="宋体"/>
        <charset val="134"/>
      </rPr>
      <t>，城市主干路，设计车速</t>
    </r>
    <r>
      <rPr>
        <sz val="16"/>
        <rFont val="Times New Roman"/>
        <charset val="134"/>
      </rPr>
      <t>50km/h</t>
    </r>
    <r>
      <rPr>
        <sz val="16"/>
        <rFont val="宋体"/>
        <charset val="134"/>
      </rPr>
      <t>，双向六车道，标准路幅宽</t>
    </r>
    <r>
      <rPr>
        <sz val="16"/>
        <rFont val="Times New Roman"/>
        <charset val="134"/>
      </rPr>
      <t>44m</t>
    </r>
    <r>
      <rPr>
        <sz val="16"/>
        <rFont val="宋体"/>
        <charset val="134"/>
      </rPr>
      <t>。</t>
    </r>
  </si>
  <si>
    <r>
      <rPr>
        <sz val="16"/>
        <rFont val="宋体"/>
        <charset val="134"/>
      </rPr>
      <t>路基完成</t>
    </r>
    <r>
      <rPr>
        <sz val="16"/>
        <rFont val="Times New Roman"/>
        <charset val="134"/>
      </rPr>
      <t>70%</t>
    </r>
    <r>
      <rPr>
        <sz val="16"/>
        <rFont val="宋体"/>
        <charset val="134"/>
      </rPr>
      <t>，桥梁基础完成</t>
    </r>
    <r>
      <rPr>
        <sz val="16"/>
        <rFont val="Times New Roman"/>
        <charset val="134"/>
      </rPr>
      <t>70%</t>
    </r>
  </si>
  <si>
    <r>
      <rPr>
        <sz val="16"/>
        <rFont val="SimSun"/>
        <charset val="134"/>
      </rPr>
      <t>庙复路道路工程二期</t>
    </r>
  </si>
  <si>
    <r>
      <rPr>
        <sz val="16"/>
        <color theme="1"/>
        <rFont val="宋体"/>
        <charset val="134"/>
      </rPr>
      <t>机东北至五横线，次干道，长</t>
    </r>
    <r>
      <rPr>
        <sz val="16"/>
        <color theme="1"/>
        <rFont val="Times New Roman"/>
        <charset val="134"/>
      </rPr>
      <t>3.5km,</t>
    </r>
    <r>
      <rPr>
        <sz val="16"/>
        <color theme="1"/>
        <rFont val="宋体"/>
        <charset val="134"/>
      </rPr>
      <t>宽</t>
    </r>
    <r>
      <rPr>
        <sz val="16"/>
        <color theme="1"/>
        <rFont val="Times New Roman"/>
        <charset val="134"/>
      </rPr>
      <t>26m</t>
    </r>
  </si>
  <si>
    <r>
      <rPr>
        <sz val="16"/>
        <rFont val="宋体"/>
        <charset val="134"/>
      </rPr>
      <t>完成</t>
    </r>
    <r>
      <rPr>
        <sz val="16"/>
        <rFont val="Times New Roman"/>
        <charset val="134"/>
      </rPr>
      <t>75%</t>
    </r>
    <r>
      <rPr>
        <sz val="16"/>
        <rFont val="宋体"/>
        <charset val="134"/>
      </rPr>
      <t>，水稳层完</t>
    </r>
  </si>
  <si>
    <r>
      <rPr>
        <sz val="16"/>
        <rFont val="宋体"/>
        <charset val="134"/>
      </rPr>
      <t>协同创新区</t>
    </r>
    <r>
      <rPr>
        <sz val="16"/>
        <rFont val="Times New Roman"/>
        <charset val="134"/>
      </rPr>
      <t>-</t>
    </r>
    <r>
      <rPr>
        <sz val="16"/>
        <rFont val="宋体"/>
        <charset val="134"/>
      </rPr>
      <t>两路一坝</t>
    </r>
  </si>
  <si>
    <t>2018-2020</t>
  </si>
  <si>
    <r>
      <rPr>
        <sz val="16"/>
        <rFont val="宋体"/>
        <charset val="134"/>
      </rPr>
      <t>续建</t>
    </r>
  </si>
  <si>
    <r>
      <rPr>
        <sz val="16"/>
        <color theme="1"/>
        <rFont val="宋体"/>
        <charset val="134"/>
      </rPr>
      <t>包含寨子路四期（御复路至人高路）、御复路三期、智汇湖大坝，其中寨子路四期（御复路至人高路）长约</t>
    </r>
    <r>
      <rPr>
        <sz val="16"/>
        <color theme="1"/>
        <rFont val="Times New Roman"/>
        <charset val="134"/>
      </rPr>
      <t>1</t>
    </r>
    <r>
      <rPr>
        <sz val="16"/>
        <color theme="1"/>
        <rFont val="宋体"/>
        <charset val="134"/>
      </rPr>
      <t>公里，路幅宽度</t>
    </r>
    <r>
      <rPr>
        <sz val="16"/>
        <color theme="1"/>
        <rFont val="Times New Roman"/>
        <charset val="134"/>
      </rPr>
      <t>44m</t>
    </r>
    <r>
      <rPr>
        <sz val="16"/>
        <color theme="1"/>
        <rFont val="宋体"/>
        <charset val="134"/>
      </rPr>
      <t>；御复路三期长约</t>
    </r>
    <r>
      <rPr>
        <sz val="16"/>
        <color theme="1"/>
        <rFont val="Times New Roman"/>
        <charset val="134"/>
      </rPr>
      <t>0.8</t>
    </r>
    <r>
      <rPr>
        <sz val="16"/>
        <color theme="1"/>
        <rFont val="宋体"/>
        <charset val="134"/>
      </rPr>
      <t>公里，路幅宽度</t>
    </r>
    <r>
      <rPr>
        <sz val="16"/>
        <color theme="1"/>
        <rFont val="Times New Roman"/>
        <charset val="134"/>
      </rPr>
      <t>54</t>
    </r>
    <r>
      <rPr>
        <sz val="16"/>
        <color theme="1"/>
        <rFont val="宋体"/>
        <charset val="134"/>
      </rPr>
      <t>米；智汇湖大坝坝轴线（防渗轴线）长度约</t>
    </r>
    <r>
      <rPr>
        <sz val="16"/>
        <color theme="1"/>
        <rFont val="Times New Roman"/>
        <charset val="134"/>
      </rPr>
      <t>530m</t>
    </r>
    <r>
      <rPr>
        <sz val="16"/>
        <color theme="1"/>
        <rFont val="宋体"/>
        <charset val="134"/>
      </rPr>
      <t>，溢流堰宽度约</t>
    </r>
    <r>
      <rPr>
        <sz val="16"/>
        <color theme="1"/>
        <rFont val="Times New Roman"/>
        <charset val="134"/>
      </rPr>
      <t>48m</t>
    </r>
    <r>
      <rPr>
        <sz val="16"/>
        <color theme="1"/>
        <rFont val="宋体"/>
        <charset val="134"/>
      </rPr>
      <t xml:space="preserve">。</t>
    </r>
  </si>
  <si>
    <r>
      <rPr>
        <sz val="16"/>
        <rFont val="宋体"/>
        <charset val="134"/>
      </rPr>
      <t>完成工程总量</t>
    </r>
    <r>
      <rPr>
        <sz val="16"/>
        <rFont val="Times New Roman"/>
        <charset val="134"/>
      </rPr>
      <t>80%</t>
    </r>
  </si>
  <si>
    <r>
      <rPr>
        <sz val="16"/>
        <rFont val="宋体"/>
        <charset val="134"/>
      </rPr>
      <t>市级</t>
    </r>
  </si>
  <si>
    <r>
      <rPr>
        <sz val="16"/>
        <rFont val="SimSun"/>
        <charset val="134"/>
      </rPr>
      <t>六纵线（机东南至六横线段）</t>
    </r>
  </si>
  <si>
    <r>
      <rPr>
        <sz val="16"/>
        <color theme="1"/>
        <rFont val="宋体"/>
        <charset val="134"/>
      </rPr>
      <t>长约</t>
    </r>
    <r>
      <rPr>
        <sz val="16"/>
        <color theme="1"/>
        <rFont val="Times New Roman"/>
        <charset val="134"/>
      </rPr>
      <t>12</t>
    </r>
    <r>
      <rPr>
        <sz val="16"/>
        <color theme="1"/>
        <rFont val="宋体"/>
        <charset val="134"/>
      </rPr>
      <t>公里，宽</t>
    </r>
    <r>
      <rPr>
        <sz val="16"/>
        <color theme="1"/>
        <rFont val="Times New Roman"/>
        <charset val="134"/>
      </rPr>
      <t>36</t>
    </r>
    <r>
      <rPr>
        <sz val="16"/>
        <color theme="1"/>
        <rFont val="宋体"/>
        <charset val="134"/>
      </rPr>
      <t>，控制宽</t>
    </r>
    <r>
      <rPr>
        <sz val="16"/>
        <color theme="1"/>
        <rFont val="Times New Roman"/>
        <charset val="134"/>
      </rPr>
      <t>54</t>
    </r>
    <r>
      <rPr>
        <sz val="16"/>
        <color theme="1"/>
        <rFont val="宋体"/>
        <charset val="134"/>
      </rPr>
      <t>，含</t>
    </r>
    <r>
      <rPr>
        <sz val="16"/>
        <color theme="1"/>
        <rFont val="Times New Roman"/>
        <charset val="134"/>
      </rPr>
      <t>5</t>
    </r>
    <r>
      <rPr>
        <sz val="16"/>
        <color theme="1"/>
        <rFont val="宋体"/>
        <charset val="134"/>
      </rPr>
      <t>个立交，近期实施主线工程、骑龙岗立交、石笋立交、学堂湾立交的全部以及余家咀立交、观音堂立交主线及部分匝道。</t>
    </r>
  </si>
  <si>
    <r>
      <rPr>
        <sz val="16"/>
        <rFont val="宋体"/>
        <charset val="134"/>
      </rPr>
      <t>完成工程总量</t>
    </r>
    <r>
      <rPr>
        <sz val="16"/>
        <rFont val="Times New Roman"/>
        <charset val="134"/>
      </rPr>
      <t>20%</t>
    </r>
  </si>
  <si>
    <r>
      <rPr>
        <sz val="16"/>
        <rFont val="宋体"/>
        <charset val="134"/>
      </rPr>
      <t>市重点表中就是</t>
    </r>
    <r>
      <rPr>
        <sz val="16"/>
        <rFont val="Times New Roman"/>
        <charset val="134"/>
      </rPr>
      <t>28.8</t>
    </r>
    <r>
      <rPr>
        <sz val="16"/>
        <rFont val="宋体"/>
        <charset val="134"/>
      </rPr>
      <t>和</t>
    </r>
    <r>
      <rPr>
        <sz val="16"/>
        <rFont val="Times New Roman"/>
        <charset val="134"/>
      </rPr>
      <t>8.64</t>
    </r>
  </si>
  <si>
    <r>
      <rPr>
        <sz val="16"/>
        <rFont val="SimSun"/>
        <charset val="134"/>
      </rPr>
      <t>曾家岩北延伸穿越内环新增通道</t>
    </r>
  </si>
  <si>
    <r>
      <rPr>
        <sz val="16"/>
        <rFont val="宋体"/>
        <charset val="134"/>
      </rPr>
      <t>两江产业集团</t>
    </r>
  </si>
  <si>
    <t>2017-2021</t>
  </si>
  <si>
    <r>
      <rPr>
        <sz val="16"/>
        <color theme="1"/>
        <rFont val="宋体"/>
        <charset val="134"/>
      </rPr>
      <t>左线全长</t>
    </r>
    <r>
      <rPr>
        <sz val="16"/>
        <color theme="1"/>
        <rFont val="Times New Roman"/>
        <charset val="134"/>
      </rPr>
      <t>5.07km</t>
    </r>
    <r>
      <rPr>
        <sz val="16"/>
        <color theme="1"/>
        <rFont val="宋体"/>
        <charset val="134"/>
      </rPr>
      <t>，右线全长</t>
    </r>
    <r>
      <rPr>
        <sz val="16"/>
        <color theme="1"/>
        <rFont val="Times New Roman"/>
        <charset val="134"/>
      </rPr>
      <t>4.53km</t>
    </r>
    <r>
      <rPr>
        <sz val="16"/>
        <color theme="1"/>
        <rFont val="宋体"/>
        <charset val="134"/>
      </rPr>
      <t>，全线设隧道两座，单洞总长</t>
    </r>
    <r>
      <rPr>
        <sz val="16"/>
        <color theme="1"/>
        <rFont val="Times New Roman"/>
        <charset val="134"/>
      </rPr>
      <t>6.92km</t>
    </r>
    <r>
      <rPr>
        <sz val="16"/>
        <color theme="1"/>
        <rFont val="宋体"/>
        <charset val="134"/>
      </rPr>
      <t>，桥梁三座，总长</t>
    </r>
    <r>
      <rPr>
        <sz val="16"/>
        <color theme="1"/>
        <rFont val="Times New Roman"/>
        <charset val="134"/>
      </rPr>
      <t>938m</t>
    </r>
    <r>
      <rPr>
        <sz val="16"/>
        <color theme="1"/>
        <rFont val="宋体"/>
        <charset val="134"/>
      </rPr>
      <t>，匝道总长</t>
    </r>
    <r>
      <rPr>
        <sz val="16"/>
        <color theme="1"/>
        <rFont val="Times New Roman"/>
        <charset val="134"/>
      </rPr>
      <t>4.05km</t>
    </r>
  </si>
  <si>
    <r>
      <rPr>
        <sz val="16"/>
        <rFont val="宋体"/>
        <charset val="134"/>
      </rPr>
      <t>主体工程施工</t>
    </r>
  </si>
  <si>
    <r>
      <rPr>
        <sz val="16"/>
        <rFont val="SimSun"/>
        <charset val="134"/>
      </rPr>
      <t>龙兴隧道</t>
    </r>
  </si>
  <si>
    <t>2017-2020</t>
  </si>
  <si>
    <r>
      <rPr>
        <sz val="16"/>
        <color theme="1"/>
        <rFont val="宋体"/>
        <charset val="134"/>
      </rPr>
      <t>项目起于石峰大道，止于骑龙岗立交（含石唐大道立交</t>
    </r>
    <r>
      <rPr>
        <sz val="16"/>
        <color theme="1"/>
        <rFont val="Times New Roman"/>
        <charset val="134"/>
      </rPr>
      <t>,</t>
    </r>
    <r>
      <rPr>
        <sz val="16"/>
        <color theme="1"/>
        <rFont val="宋体"/>
        <charset val="134"/>
      </rPr>
      <t>不含骑龙岗立交），长约</t>
    </r>
    <r>
      <rPr>
        <sz val="16"/>
        <color theme="1"/>
        <rFont val="Times New Roman"/>
        <charset val="134"/>
      </rPr>
      <t>5.4km(</t>
    </r>
    <r>
      <rPr>
        <sz val="16"/>
        <color theme="1"/>
        <rFont val="宋体"/>
        <charset val="134"/>
      </rPr>
      <t>其中龙兴隧道长</t>
    </r>
    <r>
      <rPr>
        <sz val="16"/>
        <color theme="1"/>
        <rFont val="Times New Roman"/>
        <charset val="134"/>
      </rPr>
      <t>3.2km</t>
    </r>
    <r>
      <rPr>
        <sz val="16"/>
        <color theme="1"/>
        <rFont val="宋体"/>
        <charset val="134"/>
      </rPr>
      <t>）</t>
    </r>
  </si>
  <si>
    <r>
      <rPr>
        <sz val="16"/>
        <rFont val="SimSun"/>
        <charset val="134"/>
      </rPr>
      <t>黄胡路工程（一期）</t>
    </r>
  </si>
  <si>
    <r>
      <rPr>
        <sz val="16"/>
        <rFont val="SimSun"/>
        <charset val="134"/>
      </rPr>
      <t>龙兴公司</t>
    </r>
  </si>
  <si>
    <r>
      <rPr>
        <sz val="16"/>
        <rFont val="SimSun"/>
        <charset val="134"/>
      </rPr>
      <t>新开工</t>
    </r>
  </si>
  <si>
    <r>
      <rPr>
        <sz val="16"/>
        <rFont val="SimSun"/>
        <charset val="134"/>
      </rPr>
      <t>道路起于盛唐路，止于渝江路，全长</t>
    </r>
    <r>
      <rPr>
        <sz val="16"/>
        <rFont val="Times New Roman"/>
        <charset val="134"/>
      </rPr>
      <t>3.1km</t>
    </r>
    <r>
      <rPr>
        <sz val="16"/>
        <rFont val="SimSun"/>
        <charset val="134"/>
      </rPr>
      <t>，城市主干路，设计车速</t>
    </r>
    <r>
      <rPr>
        <sz val="16"/>
        <rFont val="Times New Roman"/>
        <charset val="134"/>
      </rPr>
      <t>50km/h</t>
    </r>
    <r>
      <rPr>
        <sz val="16"/>
        <rFont val="SimSun"/>
        <charset val="134"/>
      </rPr>
      <t>，双向六车道，标准路幅宽</t>
    </r>
    <r>
      <rPr>
        <sz val="16"/>
        <rFont val="Times New Roman"/>
        <charset val="134"/>
      </rPr>
      <t>44m</t>
    </r>
    <r>
      <rPr>
        <sz val="16"/>
        <rFont val="SimSun"/>
        <charset val="134"/>
      </rPr>
      <t>。</t>
    </r>
  </si>
  <si>
    <r>
      <rPr>
        <sz val="16"/>
        <rFont val="SimSun"/>
        <charset val="134"/>
      </rPr>
      <t>路基完成</t>
    </r>
    <r>
      <rPr>
        <sz val="16"/>
        <rFont val="Times New Roman"/>
        <charset val="134"/>
      </rPr>
      <t>70%</t>
    </r>
    <r>
      <rPr>
        <sz val="16"/>
        <rFont val="SimSun"/>
        <charset val="134"/>
      </rPr>
      <t>，桥梁基础完成</t>
    </r>
    <r>
      <rPr>
        <sz val="16"/>
        <rFont val="Times New Roman"/>
        <charset val="134"/>
      </rPr>
      <t>70%</t>
    </r>
  </si>
  <si>
    <r>
      <rPr>
        <sz val="16"/>
        <rFont val="SimSun"/>
        <charset val="134"/>
      </rPr>
      <t>龙兴南公租房片区配套道路工程</t>
    </r>
  </si>
  <si>
    <r>
      <rPr>
        <sz val="16"/>
        <rFont val="SimSun"/>
        <charset val="134"/>
      </rPr>
      <t>二标段设计范围是：</t>
    </r>
    <r>
      <rPr>
        <sz val="16"/>
        <rFont val="Times New Roman"/>
        <charset val="134"/>
      </rPr>
      <t>2</t>
    </r>
    <r>
      <rPr>
        <sz val="16"/>
        <rFont val="SimSun"/>
        <charset val="134"/>
      </rPr>
      <t>号路</t>
    </r>
    <r>
      <rPr>
        <sz val="16"/>
        <rFont val="Times New Roman"/>
        <charset val="134"/>
      </rPr>
      <t>K0+723.754-K1+031.247</t>
    </r>
    <r>
      <rPr>
        <sz val="16"/>
        <rFont val="SimSun"/>
        <charset val="134"/>
      </rPr>
      <t>，全长</t>
    </r>
    <r>
      <rPr>
        <sz val="16"/>
        <rFont val="Times New Roman"/>
        <charset val="134"/>
      </rPr>
      <t>307.493m</t>
    </r>
    <r>
      <rPr>
        <sz val="16"/>
        <rFont val="SimSun"/>
        <charset val="134"/>
      </rPr>
      <t>。三标段设计范围是：</t>
    </r>
    <r>
      <rPr>
        <sz val="16"/>
        <rFont val="Times New Roman"/>
        <charset val="134"/>
      </rPr>
      <t>1</t>
    </r>
    <r>
      <rPr>
        <sz val="16"/>
        <rFont val="SimSun"/>
        <charset val="134"/>
      </rPr>
      <t>号路</t>
    </r>
    <r>
      <rPr>
        <sz val="16"/>
        <rFont val="Times New Roman"/>
        <charset val="134"/>
      </rPr>
      <t>K0+000-K0+542.122</t>
    </r>
    <r>
      <rPr>
        <sz val="16"/>
        <rFont val="SimSun"/>
        <charset val="134"/>
      </rPr>
      <t>全长</t>
    </r>
    <r>
      <rPr>
        <sz val="16"/>
        <rFont val="Times New Roman"/>
        <charset val="134"/>
      </rPr>
      <t>542.122</t>
    </r>
    <r>
      <rPr>
        <sz val="16"/>
        <rFont val="SimSun"/>
        <charset val="134"/>
      </rPr>
      <t>；</t>
    </r>
    <r>
      <rPr>
        <sz val="16"/>
        <rFont val="Times New Roman"/>
        <charset val="134"/>
      </rPr>
      <t>2</t>
    </r>
    <r>
      <rPr>
        <sz val="16"/>
        <rFont val="SimSun"/>
        <charset val="134"/>
      </rPr>
      <t>号路</t>
    </r>
    <r>
      <rPr>
        <sz val="16"/>
        <rFont val="Times New Roman"/>
        <charset val="134"/>
      </rPr>
      <t>K0+000-K0+723.754</t>
    </r>
    <r>
      <rPr>
        <sz val="16"/>
        <rFont val="SimSun"/>
        <charset val="134"/>
      </rPr>
      <t>全长</t>
    </r>
    <r>
      <rPr>
        <sz val="16"/>
        <rFont val="Times New Roman"/>
        <charset val="134"/>
      </rPr>
      <t>723.754</t>
    </r>
    <r>
      <rPr>
        <sz val="16"/>
        <rFont val="SimSun"/>
        <charset val="134"/>
      </rPr>
      <t>；</t>
    </r>
    <r>
      <rPr>
        <sz val="16"/>
        <rFont val="Times New Roman"/>
        <charset val="134"/>
      </rPr>
      <t>3</t>
    </r>
    <r>
      <rPr>
        <sz val="16"/>
        <rFont val="SimSun"/>
        <charset val="134"/>
      </rPr>
      <t>号路</t>
    </r>
    <r>
      <rPr>
        <sz val="16"/>
        <rFont val="Times New Roman"/>
        <charset val="134"/>
      </rPr>
      <t>K0+000-K0+374.228</t>
    </r>
    <r>
      <rPr>
        <sz val="16"/>
        <rFont val="SimSun"/>
        <charset val="134"/>
      </rPr>
      <t>全长</t>
    </r>
    <r>
      <rPr>
        <sz val="16"/>
        <rFont val="Times New Roman"/>
        <charset val="134"/>
      </rPr>
      <t>374.228</t>
    </r>
    <r>
      <rPr>
        <sz val="16"/>
        <rFont val="SimSun"/>
        <charset val="134"/>
      </rPr>
      <t>；</t>
    </r>
    <r>
      <rPr>
        <sz val="16"/>
        <rFont val="Times New Roman"/>
        <charset val="134"/>
      </rPr>
      <t>5</t>
    </r>
    <r>
      <rPr>
        <sz val="16"/>
        <rFont val="SimSun"/>
        <charset val="134"/>
      </rPr>
      <t>号路</t>
    </r>
    <r>
      <rPr>
        <sz val="16"/>
        <rFont val="Times New Roman"/>
        <charset val="134"/>
      </rPr>
      <t>K0+222.085-K0+855.17</t>
    </r>
    <r>
      <rPr>
        <sz val="16"/>
        <rFont val="SimSun"/>
        <charset val="134"/>
      </rPr>
      <t>全长</t>
    </r>
    <r>
      <rPr>
        <sz val="16"/>
        <rFont val="Times New Roman"/>
        <charset val="134"/>
      </rPr>
      <t>633.085</t>
    </r>
    <r>
      <rPr>
        <sz val="16"/>
        <rFont val="SimSun"/>
        <charset val="134"/>
      </rPr>
      <t>；</t>
    </r>
    <r>
      <rPr>
        <sz val="16"/>
        <rFont val="Times New Roman"/>
        <charset val="134"/>
      </rPr>
      <t>6</t>
    </r>
    <r>
      <rPr>
        <sz val="16"/>
        <rFont val="SimSun"/>
        <charset val="134"/>
      </rPr>
      <t>号路</t>
    </r>
    <r>
      <rPr>
        <sz val="16"/>
        <rFont val="Times New Roman"/>
        <charset val="134"/>
      </rPr>
      <t>K0+428.483-K1+220</t>
    </r>
    <r>
      <rPr>
        <sz val="16"/>
        <rFont val="SimSun"/>
        <charset val="134"/>
      </rPr>
      <t>全长</t>
    </r>
    <r>
      <rPr>
        <sz val="16"/>
        <rFont val="Times New Roman"/>
        <charset val="134"/>
      </rPr>
      <t>791.517</t>
    </r>
    <r>
      <rPr>
        <sz val="16"/>
        <rFont val="SimSun"/>
        <charset val="134"/>
      </rPr>
      <t>，总长</t>
    </r>
    <r>
      <rPr>
        <sz val="16"/>
        <rFont val="Times New Roman"/>
        <charset val="134"/>
      </rPr>
      <t>3064.706m</t>
    </r>
    <r>
      <rPr>
        <sz val="16"/>
        <rFont val="SimSun"/>
        <charset val="134"/>
      </rPr>
      <t>。</t>
    </r>
  </si>
  <si>
    <r>
      <rPr>
        <sz val="16"/>
        <rFont val="SimSun"/>
        <charset val="134"/>
      </rPr>
      <t>二三标段完成至</t>
    </r>
    <r>
      <rPr>
        <sz val="16"/>
        <rFont val="Times New Roman"/>
        <charset val="134"/>
      </rPr>
      <t>80%</t>
    </r>
    <r>
      <rPr>
        <sz val="16"/>
        <rFont val="SimSun"/>
        <charset val="134"/>
      </rPr>
      <t>，一四标段完成</t>
    </r>
    <r>
      <rPr>
        <sz val="16"/>
        <rFont val="Times New Roman"/>
        <charset val="134"/>
      </rPr>
      <t>5%</t>
    </r>
    <r>
      <rPr>
        <sz val="16"/>
        <rFont val="SimSun"/>
        <charset val="134"/>
      </rPr>
      <t>。</t>
    </r>
  </si>
  <si>
    <r>
      <rPr>
        <sz val="16"/>
        <rFont val="SimSun"/>
        <charset val="134"/>
      </rPr>
      <t>机东北至五横线，次干道，长</t>
    </r>
    <r>
      <rPr>
        <sz val="16"/>
        <rFont val="Times New Roman"/>
        <charset val="134"/>
      </rPr>
      <t>3.5km,</t>
    </r>
    <r>
      <rPr>
        <sz val="16"/>
        <rFont val="SimSun"/>
        <charset val="134"/>
      </rPr>
      <t>宽</t>
    </r>
    <r>
      <rPr>
        <sz val="16"/>
        <rFont val="Times New Roman"/>
        <charset val="134"/>
      </rPr>
      <t>26m</t>
    </r>
  </si>
  <si>
    <r>
      <rPr>
        <sz val="16"/>
        <rFont val="SimSun"/>
        <charset val="134"/>
      </rPr>
      <t>完成</t>
    </r>
    <r>
      <rPr>
        <sz val="16"/>
        <rFont val="Times New Roman"/>
        <charset val="134"/>
      </rPr>
      <t>75%</t>
    </r>
    <r>
      <rPr>
        <sz val="16"/>
        <rFont val="SimSun"/>
        <charset val="134"/>
      </rPr>
      <t>，水稳层完</t>
    </r>
  </si>
  <si>
    <r>
      <rPr>
        <sz val="16"/>
        <rFont val="SimSun"/>
        <charset val="134"/>
      </rPr>
      <t>机东南与两江大道立交</t>
    </r>
  </si>
  <si>
    <t>2018-2021</t>
  </si>
  <si>
    <r>
      <rPr>
        <sz val="16"/>
        <rFont val="SimSun"/>
        <charset val="134"/>
      </rPr>
      <t>续建</t>
    </r>
  </si>
  <si>
    <r>
      <rPr>
        <sz val="16"/>
        <rFont val="SimSun"/>
        <charset val="134"/>
      </rPr>
      <t>分离式菱形立交，主线为两江大道下穿机东南线，机东南主线线路幅</t>
    </r>
    <r>
      <rPr>
        <sz val="16"/>
        <rFont val="Times New Roman"/>
        <charset val="134"/>
      </rPr>
      <t>36</t>
    </r>
    <r>
      <rPr>
        <sz val="16"/>
        <rFont val="SimSun"/>
        <charset val="134"/>
      </rPr>
      <t>米，双六车道，两江大道主线</t>
    </r>
    <r>
      <rPr>
        <sz val="16"/>
        <rFont val="Times New Roman"/>
        <charset val="134"/>
      </rPr>
      <t>44</t>
    </r>
    <r>
      <rPr>
        <sz val="16"/>
        <rFont val="SimSun"/>
        <charset val="134"/>
      </rPr>
      <t>米双八车道，建设内容包括土石方、道路、桥梁、立交、地通道、人行天桥、交通工程、绿化、照明、高边坡防护、给排水等综合管网及其他附属工程。</t>
    </r>
  </si>
  <si>
    <r>
      <rPr>
        <sz val="16"/>
        <rFont val="SimSun"/>
        <charset val="134"/>
      </rPr>
      <t>桥梁完成</t>
    </r>
    <r>
      <rPr>
        <sz val="16"/>
        <rFont val="Times New Roman"/>
        <charset val="134"/>
      </rPr>
      <t>90%</t>
    </r>
    <r>
      <rPr>
        <sz val="16"/>
        <rFont val="SimSun"/>
        <charset val="134"/>
      </rPr>
      <t>，道路完成</t>
    </r>
    <r>
      <rPr>
        <sz val="16"/>
        <rFont val="Times New Roman"/>
        <charset val="134"/>
      </rPr>
      <t>90%</t>
    </r>
  </si>
  <si>
    <r>
      <rPr>
        <sz val="16"/>
        <rFont val="SimSun"/>
        <charset val="134"/>
      </rPr>
      <t>与东环线铁路交叉口节点工程</t>
    </r>
  </si>
  <si>
    <t>2018-2022</t>
  </si>
  <si>
    <r>
      <rPr>
        <sz val="16"/>
        <rFont val="SimSun"/>
        <charset val="134"/>
      </rPr>
      <t>园区市政道路与东环铁路线共有</t>
    </r>
    <r>
      <rPr>
        <sz val="16"/>
        <rFont val="Times New Roman"/>
        <charset val="134"/>
      </rPr>
      <t>10</t>
    </r>
    <r>
      <rPr>
        <sz val="16"/>
        <rFont val="SimSun"/>
        <charset val="134"/>
      </rPr>
      <t>处相交节点（最终以审批为准），涉及路网研究约</t>
    </r>
    <r>
      <rPr>
        <sz val="16"/>
        <rFont val="Times New Roman"/>
        <charset val="134"/>
      </rPr>
      <t>1.0</t>
    </r>
    <r>
      <rPr>
        <sz val="16"/>
        <rFont val="SimSun"/>
        <charset val="134"/>
      </rPr>
      <t>平方公里，道路长度约</t>
    </r>
    <r>
      <rPr>
        <sz val="16"/>
        <rFont val="Times New Roman"/>
        <charset val="134"/>
      </rPr>
      <t>3.0km</t>
    </r>
    <r>
      <rPr>
        <sz val="16"/>
        <rFont val="SimSun"/>
        <charset val="134"/>
      </rPr>
      <t>，为降低后期建设难度，本次考虑由东环铁路修建节点处控爆范围土石方、边坡、综合管网、路基等，预留后期建设工作面后封闭移交。</t>
    </r>
  </si>
  <si>
    <r>
      <rPr>
        <sz val="16"/>
        <rFont val="SimSun"/>
        <charset val="134"/>
      </rPr>
      <t>完成</t>
    </r>
    <r>
      <rPr>
        <sz val="16"/>
        <rFont val="Times New Roman"/>
        <charset val="134"/>
      </rPr>
      <t>90%</t>
    </r>
  </si>
  <si>
    <r>
      <rPr>
        <sz val="16"/>
        <rFont val="SimSun"/>
        <charset val="134"/>
      </rPr>
      <t>御临停车楼工程</t>
    </r>
  </si>
  <si>
    <t>2018-2019</t>
  </si>
  <si>
    <r>
      <rPr>
        <sz val="16"/>
        <rFont val="SimSun"/>
        <charset val="134"/>
      </rPr>
      <t>车位</t>
    </r>
    <r>
      <rPr>
        <sz val="16"/>
        <rFont val="Times New Roman"/>
        <charset val="134"/>
      </rPr>
      <t>2700</t>
    </r>
    <r>
      <rPr>
        <sz val="16"/>
        <rFont val="SimSun"/>
        <charset val="134"/>
      </rPr>
      <t>个，用地面积约</t>
    </r>
    <r>
      <rPr>
        <sz val="16"/>
        <rFont val="Times New Roman"/>
        <charset val="134"/>
      </rPr>
      <t>63</t>
    </r>
    <r>
      <rPr>
        <sz val="16"/>
        <rFont val="SimSun"/>
        <charset val="134"/>
      </rPr>
      <t>亩，总建筑面积约</t>
    </r>
    <r>
      <rPr>
        <sz val="16"/>
        <rFont val="Times New Roman"/>
        <charset val="134"/>
      </rPr>
      <t>9.3</t>
    </r>
    <r>
      <rPr>
        <sz val="16"/>
        <rFont val="SimSun"/>
        <charset val="134"/>
      </rPr>
      <t>万方。</t>
    </r>
    <r>
      <rPr>
        <sz val="16"/>
        <rFont val="Times New Roman"/>
        <charset val="134"/>
      </rPr>
      <t>EPC</t>
    </r>
    <r>
      <rPr>
        <sz val="16"/>
        <rFont val="SimSun"/>
        <charset val="134"/>
      </rPr>
      <t>建设模式</t>
    </r>
  </si>
  <si>
    <r>
      <rPr>
        <sz val="16"/>
        <rFont val="SimSun"/>
        <charset val="134"/>
      </rPr>
      <t>完工</t>
    </r>
  </si>
  <si>
    <r>
      <rPr>
        <sz val="16"/>
        <rFont val="SimSun"/>
        <charset val="134"/>
      </rPr>
      <t>悦港北路道路工程</t>
    </r>
  </si>
  <si>
    <r>
      <rPr>
        <sz val="16"/>
        <rFont val="SimSun"/>
        <charset val="134"/>
      </rPr>
      <t>水土公司</t>
    </r>
  </si>
  <si>
    <t>2017-221</t>
  </si>
  <si>
    <r>
      <rPr>
        <sz val="16"/>
        <rFont val="SimSun"/>
        <charset val="134"/>
      </rPr>
      <t>道路全长</t>
    </r>
    <r>
      <rPr>
        <sz val="16"/>
        <rFont val="Times New Roman"/>
        <charset val="134"/>
      </rPr>
      <t>2.44</t>
    </r>
    <r>
      <rPr>
        <sz val="16"/>
        <rFont val="SimSun"/>
        <charset val="134"/>
      </rPr>
      <t>公里，宽</t>
    </r>
    <r>
      <rPr>
        <sz val="16"/>
        <rFont val="Times New Roman"/>
        <charset val="134"/>
      </rPr>
      <t>44</t>
    </r>
    <r>
      <rPr>
        <sz val="16"/>
        <rFont val="SimSun"/>
        <charset val="134"/>
      </rPr>
      <t>米，含桥梁一座，立交两座。</t>
    </r>
  </si>
  <si>
    <r>
      <rPr>
        <sz val="16"/>
        <rFont val="SimSun"/>
        <charset val="134"/>
      </rPr>
      <t>完成桥梁下部结构</t>
    </r>
    <r>
      <rPr>
        <sz val="16"/>
        <rFont val="Times New Roman"/>
        <charset val="134"/>
      </rPr>
      <t>90%</t>
    </r>
  </si>
  <si>
    <r>
      <rPr>
        <sz val="16"/>
        <rFont val="Times New Roman"/>
        <charset val="134"/>
      </rPr>
      <t>Z4</t>
    </r>
    <r>
      <rPr>
        <sz val="16"/>
        <rFont val="SimSun"/>
        <charset val="134"/>
      </rPr>
      <t>路道路工程</t>
    </r>
  </si>
  <si>
    <r>
      <rPr>
        <sz val="16"/>
        <rFont val="SimSun"/>
        <charset val="134"/>
      </rPr>
      <t>长</t>
    </r>
    <r>
      <rPr>
        <sz val="16"/>
        <rFont val="Times New Roman"/>
        <charset val="134"/>
      </rPr>
      <t>3560.905m</t>
    </r>
    <r>
      <rPr>
        <sz val="16"/>
        <rFont val="SimSun"/>
        <charset val="134"/>
      </rPr>
      <t>，宽</t>
    </r>
    <r>
      <rPr>
        <sz val="16"/>
        <rFont val="Times New Roman"/>
        <charset val="134"/>
      </rPr>
      <t>50m</t>
    </r>
  </si>
  <si>
    <r>
      <rPr>
        <sz val="16"/>
        <rFont val="SimSun"/>
        <charset val="134"/>
      </rPr>
      <t>管网完成</t>
    </r>
    <r>
      <rPr>
        <sz val="16"/>
        <rFont val="Times New Roman"/>
        <charset val="134"/>
      </rPr>
      <t>100%</t>
    </r>
    <r>
      <rPr>
        <sz val="16"/>
        <rFont val="SimSun"/>
        <charset val="134"/>
      </rPr>
      <t>；水稳层完成</t>
    </r>
    <r>
      <rPr>
        <sz val="16"/>
        <rFont val="Times New Roman"/>
        <charset val="134"/>
      </rPr>
      <t>30%</t>
    </r>
    <r>
      <rPr>
        <sz val="16"/>
        <rFont val="SimSun"/>
        <charset val="134"/>
      </rPr>
      <t>；</t>
    </r>
  </si>
  <si>
    <r>
      <rPr>
        <sz val="16"/>
        <rFont val="SimSun"/>
        <charset val="134"/>
      </rPr>
      <t>协同创新区</t>
    </r>
    <r>
      <rPr>
        <sz val="16"/>
        <rFont val="Times New Roman"/>
        <charset val="134"/>
      </rPr>
      <t>-</t>
    </r>
    <r>
      <rPr>
        <sz val="16"/>
        <rFont val="SimSun"/>
        <charset val="134"/>
      </rPr>
      <t>启动区公共配套服务房建</t>
    </r>
  </si>
  <si>
    <r>
      <rPr>
        <sz val="16"/>
        <rFont val="SimSun"/>
        <charset val="134"/>
      </rPr>
      <t>建筑面积约</t>
    </r>
    <r>
      <rPr>
        <sz val="16"/>
        <rFont val="Times New Roman"/>
        <charset val="134"/>
      </rPr>
      <t>25000</t>
    </r>
    <r>
      <rPr>
        <sz val="16"/>
        <rFont val="SimSun"/>
        <charset val="134"/>
      </rPr>
      <t>平方米</t>
    </r>
  </si>
  <si>
    <t>80%</t>
  </si>
  <si>
    <r>
      <rPr>
        <sz val="16"/>
        <rFont val="SimSun"/>
        <charset val="134"/>
      </rPr>
      <t>渝开大道（二期）</t>
    </r>
  </si>
  <si>
    <r>
      <rPr>
        <sz val="16"/>
        <rFont val="SimSun"/>
        <charset val="134"/>
      </rPr>
      <t>鱼复公司</t>
    </r>
  </si>
  <si>
    <t>2019-2022</t>
  </si>
  <si>
    <r>
      <rPr>
        <sz val="16"/>
        <rFont val="SimSun"/>
        <charset val="134"/>
      </rPr>
      <t>项目位于鱼嘴、郭家沱片区。道路起于渝开大道一期</t>
    </r>
    <r>
      <rPr>
        <sz val="16"/>
        <rFont val="Times New Roman"/>
        <charset val="134"/>
      </rPr>
      <t>k2+000</t>
    </r>
    <r>
      <rPr>
        <sz val="16"/>
        <rFont val="SimSun"/>
        <charset val="134"/>
      </rPr>
      <t>，止于郭家沱大桥北引道，道路全长约</t>
    </r>
    <r>
      <rPr>
        <sz val="16"/>
        <rFont val="Times New Roman"/>
        <charset val="134"/>
      </rPr>
      <t>5.576km</t>
    </r>
    <r>
      <rPr>
        <sz val="16"/>
        <rFont val="SimSun"/>
        <charset val="134"/>
      </rPr>
      <t>，标准路幅宽</t>
    </r>
    <r>
      <rPr>
        <sz val="16"/>
        <rFont val="Times New Roman"/>
        <charset val="134"/>
      </rPr>
      <t>54</t>
    </r>
    <r>
      <rPr>
        <sz val="16"/>
        <rFont val="SimSun"/>
        <charset val="134"/>
      </rPr>
      <t>米。近期实施主线工程；远期实施立交工程。该项目为连接郭家沱大桥南北骨架路网。</t>
    </r>
  </si>
  <si>
    <r>
      <rPr>
        <sz val="16"/>
        <rFont val="SimSun"/>
        <charset val="134"/>
      </rPr>
      <t>完成土建路基完成</t>
    </r>
    <r>
      <rPr>
        <sz val="16"/>
        <rFont val="Times New Roman"/>
        <charset val="134"/>
      </rPr>
      <t>30%</t>
    </r>
    <r>
      <rPr>
        <sz val="16"/>
        <rFont val="SimSun"/>
        <charset val="134"/>
      </rPr>
      <t>（不包含立交实施）</t>
    </r>
  </si>
  <si>
    <r>
      <rPr>
        <sz val="16"/>
        <rFont val="SimSun"/>
        <charset val="134"/>
      </rPr>
      <t>疏港大道一期工程（疏港东立交）</t>
    </r>
  </si>
  <si>
    <t>2014-2021</t>
  </si>
  <si>
    <r>
      <rPr>
        <sz val="16"/>
        <rFont val="SimSun"/>
        <charset val="134"/>
      </rPr>
      <t>疏港东立交主线和匝道总长约</t>
    </r>
    <r>
      <rPr>
        <sz val="16"/>
        <rFont val="Times New Roman"/>
        <charset val="134"/>
      </rPr>
      <t>5547.225</t>
    </r>
    <r>
      <rPr>
        <sz val="16"/>
        <rFont val="SimSun"/>
        <charset val="134"/>
      </rPr>
      <t>米。其中：</t>
    </r>
    <r>
      <rPr>
        <sz val="16"/>
        <rFont val="Times New Roman"/>
        <charset val="134"/>
      </rPr>
      <t>D</t>
    </r>
    <r>
      <rPr>
        <sz val="16"/>
        <rFont val="SimSun"/>
        <charset val="134"/>
      </rPr>
      <t>、</t>
    </r>
    <r>
      <rPr>
        <sz val="16"/>
        <rFont val="Times New Roman"/>
        <charset val="134"/>
      </rPr>
      <t>E</t>
    </r>
    <r>
      <rPr>
        <sz val="16"/>
        <rFont val="SimSun"/>
        <charset val="134"/>
      </rPr>
      <t>匝道已建成段长约</t>
    </r>
    <r>
      <rPr>
        <sz val="16"/>
        <rFont val="Times New Roman"/>
        <charset val="134"/>
      </rPr>
      <t>2906.48</t>
    </r>
    <r>
      <rPr>
        <sz val="16"/>
        <rFont val="SimSun"/>
        <charset val="134"/>
      </rPr>
      <t>米；</t>
    </r>
    <r>
      <rPr>
        <sz val="16"/>
        <rFont val="Times New Roman"/>
        <charset val="134"/>
      </rPr>
      <t>A</t>
    </r>
    <r>
      <rPr>
        <sz val="16"/>
        <rFont val="SimSun"/>
        <charset val="134"/>
      </rPr>
      <t>匝道正在施工段长约</t>
    </r>
    <r>
      <rPr>
        <sz val="16"/>
        <rFont val="Times New Roman"/>
        <charset val="134"/>
      </rPr>
      <t>473.04</t>
    </r>
    <r>
      <rPr>
        <sz val="16"/>
        <rFont val="SimSun"/>
        <charset val="134"/>
      </rPr>
      <t>米；剩余</t>
    </r>
    <r>
      <rPr>
        <sz val="16"/>
        <rFont val="Times New Roman"/>
        <charset val="134"/>
      </rPr>
      <t>B</t>
    </r>
    <r>
      <rPr>
        <sz val="16"/>
        <rFont val="SimSun"/>
        <charset val="134"/>
      </rPr>
      <t>、</t>
    </r>
    <r>
      <rPr>
        <sz val="16"/>
        <rFont val="Times New Roman"/>
        <charset val="134"/>
      </rPr>
      <t>C</t>
    </r>
    <r>
      <rPr>
        <sz val="16"/>
        <rFont val="SimSun"/>
        <charset val="134"/>
      </rPr>
      <t>、</t>
    </r>
    <r>
      <rPr>
        <sz val="16"/>
        <rFont val="Times New Roman"/>
        <charset val="134"/>
      </rPr>
      <t>F</t>
    </r>
    <r>
      <rPr>
        <sz val="16"/>
        <rFont val="SimSun"/>
        <charset val="134"/>
      </rPr>
      <t>、</t>
    </r>
    <r>
      <rPr>
        <sz val="16"/>
        <rFont val="Times New Roman"/>
        <charset val="134"/>
      </rPr>
      <t>G</t>
    </r>
    <r>
      <rPr>
        <sz val="16"/>
        <rFont val="SimSun"/>
        <charset val="134"/>
      </rPr>
      <t>、</t>
    </r>
    <r>
      <rPr>
        <sz val="16"/>
        <rFont val="Times New Roman"/>
        <charset val="134"/>
      </rPr>
      <t>H</t>
    </r>
    <r>
      <rPr>
        <sz val="16"/>
        <rFont val="SimSun"/>
        <charset val="134"/>
      </rPr>
      <t>匝道长约</t>
    </r>
    <r>
      <rPr>
        <sz val="16"/>
        <rFont val="Times New Roman"/>
        <charset val="134"/>
      </rPr>
      <t>2167</t>
    </r>
    <r>
      <rPr>
        <sz val="16"/>
        <rFont val="SimSun"/>
        <charset val="134"/>
      </rPr>
      <t>米正在开展前期工作。</t>
    </r>
  </si>
  <si>
    <r>
      <rPr>
        <sz val="16"/>
        <rFont val="SimSun"/>
        <charset val="134"/>
      </rPr>
      <t>剩余匝道开工</t>
    </r>
  </si>
  <si>
    <r>
      <rPr>
        <sz val="16"/>
        <rFont val="宋体"/>
        <charset val="134"/>
      </rPr>
      <t>金州大道与星光大道延伸段节点改造工程（含改造星光大道北延线）</t>
    </r>
  </si>
  <si>
    <r>
      <rPr>
        <sz val="16"/>
        <rFont val="宋体"/>
        <charset val="134"/>
      </rPr>
      <t>土储中心</t>
    </r>
  </si>
  <si>
    <r>
      <rPr>
        <sz val="16"/>
        <color theme="1"/>
        <rFont val="宋体"/>
        <charset val="134"/>
      </rPr>
      <t>星光大道主线左线长</t>
    </r>
    <r>
      <rPr>
        <sz val="16"/>
        <color theme="1"/>
        <rFont val="Times New Roman"/>
        <charset val="134"/>
      </rPr>
      <t>1821.873m</t>
    </r>
    <r>
      <rPr>
        <sz val="16"/>
        <color theme="1"/>
        <rFont val="宋体"/>
        <charset val="134"/>
      </rPr>
      <t>，其中隧道长</t>
    </r>
    <r>
      <rPr>
        <sz val="16"/>
        <color theme="1"/>
        <rFont val="Times New Roman"/>
        <charset val="134"/>
      </rPr>
      <t>1296m</t>
    </r>
    <r>
      <rPr>
        <sz val="16"/>
        <color theme="1"/>
        <rFont val="宋体"/>
        <charset val="134"/>
      </rPr>
      <t>；主线右线长</t>
    </r>
    <r>
      <rPr>
        <sz val="16"/>
        <color theme="1"/>
        <rFont val="Times New Roman"/>
        <charset val="134"/>
      </rPr>
      <t>1835.643m</t>
    </r>
    <r>
      <rPr>
        <sz val="16"/>
        <color theme="1"/>
        <rFont val="宋体"/>
        <charset val="134"/>
      </rPr>
      <t>，其中隧道长</t>
    </r>
    <r>
      <rPr>
        <sz val="16"/>
        <color theme="1"/>
        <rFont val="Times New Roman"/>
        <charset val="134"/>
      </rPr>
      <t>856m</t>
    </r>
    <r>
      <rPr>
        <sz val="16"/>
        <color theme="1"/>
        <rFont val="宋体"/>
        <charset val="134"/>
      </rPr>
      <t>。星光大道地面建设</t>
    </r>
    <r>
      <rPr>
        <sz val="16"/>
        <color theme="1"/>
        <rFont val="Times New Roman"/>
        <charset val="134"/>
      </rPr>
      <t>6</t>
    </r>
    <r>
      <rPr>
        <sz val="16"/>
        <color theme="1"/>
        <rFont val="宋体"/>
        <charset val="134"/>
      </rPr>
      <t>条辅道，总长</t>
    </r>
    <r>
      <rPr>
        <sz val="16"/>
        <color theme="1"/>
        <rFont val="Times New Roman"/>
        <charset val="134"/>
      </rPr>
      <t>2834.858m</t>
    </r>
    <r>
      <rPr>
        <sz val="16"/>
        <color theme="1"/>
        <rFont val="宋体"/>
        <charset val="134"/>
      </rPr>
      <t>；金州大道地面改造段长</t>
    </r>
    <r>
      <rPr>
        <sz val="16"/>
        <color theme="1"/>
        <rFont val="Times New Roman"/>
        <charset val="134"/>
      </rPr>
      <t>1337.094m</t>
    </r>
    <r>
      <rPr>
        <sz val="16"/>
        <color theme="1"/>
        <rFont val="宋体"/>
        <charset val="134"/>
      </rPr>
      <t>；</t>
    </r>
    <r>
      <rPr>
        <sz val="16"/>
        <color theme="1"/>
        <rFont val="Times New Roman"/>
        <charset val="134"/>
      </rPr>
      <t>13</t>
    </r>
    <r>
      <rPr>
        <sz val="16"/>
        <color theme="1"/>
        <rFont val="宋体"/>
        <charset val="134"/>
      </rPr>
      <t>条匝道，总长约</t>
    </r>
    <r>
      <rPr>
        <sz val="16"/>
        <color theme="1"/>
        <rFont val="Times New Roman"/>
        <charset val="134"/>
      </rPr>
      <t>5311m</t>
    </r>
    <r>
      <rPr>
        <sz val="16"/>
        <color theme="1"/>
        <rFont val="宋体"/>
        <charset val="134"/>
      </rPr>
      <t>；</t>
    </r>
    <r>
      <rPr>
        <sz val="16"/>
        <color theme="1"/>
        <rFont val="Times New Roman"/>
        <charset val="134"/>
      </rPr>
      <t>5</t>
    </r>
    <r>
      <rPr>
        <sz val="16"/>
        <color theme="1"/>
        <rFont val="宋体"/>
        <charset val="134"/>
      </rPr>
      <t>座人行天桥及附属工程</t>
    </r>
  </si>
  <si>
    <r>
      <rPr>
        <sz val="16"/>
        <rFont val="宋体"/>
        <charset val="134"/>
      </rPr>
      <t>完成第一次交通转换</t>
    </r>
  </si>
  <si>
    <r>
      <rPr>
        <sz val="16"/>
        <rFont val="宋体"/>
        <charset val="134"/>
      </rPr>
      <t>六纵线鱼复段（渝开大道一、二期）</t>
    </r>
  </si>
  <si>
    <r>
      <rPr>
        <sz val="16"/>
        <rFont val="宋体"/>
        <charset val="134"/>
      </rPr>
      <t>鱼复公司</t>
    </r>
  </si>
  <si>
    <r>
      <rPr>
        <sz val="16"/>
        <color theme="1"/>
        <rFont val="宋体"/>
        <charset val="134"/>
      </rPr>
      <t>项目南起郭家沱大桥北引道，止于一横线代家山立交，全长约</t>
    </r>
    <r>
      <rPr>
        <sz val="16"/>
        <color theme="1"/>
        <rFont val="Times New Roman"/>
        <charset val="134"/>
      </rPr>
      <t>7.8km</t>
    </r>
    <r>
      <rPr>
        <sz val="16"/>
        <color theme="1"/>
        <rFont val="宋体"/>
        <charset val="134"/>
      </rPr>
      <t>，设计标准路幅宽度</t>
    </r>
    <r>
      <rPr>
        <sz val="16"/>
        <color theme="1"/>
        <rFont val="Times New Roman"/>
        <charset val="134"/>
      </rPr>
      <t>54m</t>
    </r>
    <r>
      <rPr>
        <sz val="16"/>
        <color theme="1"/>
        <rFont val="宋体"/>
        <charset val="134"/>
      </rPr>
      <t>，双向</t>
    </r>
    <r>
      <rPr>
        <sz val="16"/>
        <color theme="1"/>
        <rFont val="Times New Roman"/>
        <charset val="134"/>
      </rPr>
      <t>8</t>
    </r>
    <r>
      <rPr>
        <sz val="16"/>
        <color theme="1"/>
        <rFont val="宋体"/>
        <charset val="134"/>
      </rPr>
      <t>车道。项目分两期实施标准路幅宽</t>
    </r>
    <r>
      <rPr>
        <sz val="16"/>
        <color theme="1"/>
        <rFont val="Times New Roman"/>
        <charset val="134"/>
      </rPr>
      <t>54</t>
    </r>
    <r>
      <rPr>
        <sz val="16"/>
        <color theme="1"/>
        <rFont val="宋体"/>
        <charset val="134"/>
      </rPr>
      <t>米。</t>
    </r>
  </si>
  <si>
    <r>
      <rPr>
        <sz val="16"/>
        <rFont val="宋体"/>
        <charset val="134"/>
      </rPr>
      <t>一期土建完成</t>
    </r>
    <r>
      <rPr>
        <sz val="16"/>
        <rFont val="Times New Roman"/>
        <charset val="134"/>
      </rPr>
      <t>50%</t>
    </r>
    <r>
      <rPr>
        <sz val="16"/>
        <rFont val="宋体"/>
        <charset val="134"/>
      </rPr>
      <t>，二期土建完成</t>
    </r>
    <r>
      <rPr>
        <sz val="16"/>
        <rFont val="Times New Roman"/>
        <charset val="134"/>
      </rPr>
      <t>10%</t>
    </r>
    <r>
      <rPr>
        <sz val="16"/>
        <rFont val="宋体"/>
        <charset val="134"/>
      </rPr>
      <t>。</t>
    </r>
  </si>
  <si>
    <r>
      <rPr>
        <sz val="16"/>
        <rFont val="宋体"/>
        <charset val="134"/>
      </rPr>
      <t>礼悦路</t>
    </r>
  </si>
  <si>
    <r>
      <rPr>
        <sz val="16"/>
        <color theme="1"/>
        <rFont val="宋体"/>
        <charset val="134"/>
      </rPr>
      <t>道路全长约</t>
    </r>
    <r>
      <rPr>
        <sz val="16"/>
        <color theme="1"/>
        <rFont val="Times New Roman"/>
        <charset val="134"/>
      </rPr>
      <t>3384m</t>
    </r>
    <r>
      <rPr>
        <sz val="16"/>
        <color theme="1"/>
        <rFont val="宋体"/>
        <charset val="134"/>
      </rPr>
      <t>，包括</t>
    </r>
    <r>
      <rPr>
        <sz val="16"/>
        <color theme="1"/>
        <rFont val="Times New Roman"/>
        <charset val="134"/>
      </rPr>
      <t>2</t>
    </r>
    <r>
      <rPr>
        <sz val="16"/>
        <color theme="1"/>
        <rFont val="宋体"/>
        <charset val="134"/>
      </rPr>
      <t>段隧道及</t>
    </r>
    <r>
      <rPr>
        <sz val="16"/>
        <color theme="1"/>
        <rFont val="Times New Roman"/>
        <charset val="134"/>
      </rPr>
      <t>2</t>
    </r>
    <r>
      <rPr>
        <sz val="16"/>
        <color theme="1"/>
        <rFont val="宋体"/>
        <charset val="134"/>
      </rPr>
      <t>座桥梁</t>
    </r>
  </si>
  <si>
    <r>
      <rPr>
        <sz val="16"/>
        <rFont val="宋体"/>
        <charset val="134"/>
      </rPr>
      <t>隧道完成</t>
    </r>
    <r>
      <rPr>
        <sz val="16"/>
        <rFont val="Times New Roman"/>
        <charset val="134"/>
      </rPr>
      <t>2400m</t>
    </r>
    <r>
      <rPr>
        <sz val="16"/>
        <rFont val="宋体"/>
        <charset val="134"/>
      </rPr>
      <t>，累计完成</t>
    </r>
    <r>
      <rPr>
        <sz val="16"/>
        <rFont val="Times New Roman"/>
        <charset val="134"/>
      </rPr>
      <t>2800m</t>
    </r>
    <r>
      <rPr>
        <sz val="16"/>
        <rFont val="宋体"/>
        <charset val="134"/>
      </rPr>
      <t>，柳吊溪大桥完成桥面铺装</t>
    </r>
  </si>
  <si>
    <r>
      <rPr>
        <sz val="16"/>
        <rFont val="宋体"/>
        <charset val="134"/>
      </rPr>
      <t>建设局意见：已列入建委板块的市级重点项目，调整为市级</t>
    </r>
  </si>
  <si>
    <r>
      <rPr>
        <sz val="16"/>
        <rFont val="宋体"/>
        <charset val="134"/>
      </rPr>
      <t>琏珠变电站</t>
    </r>
    <r>
      <rPr>
        <sz val="16"/>
        <rFont val="Times New Roman"/>
        <charset val="134"/>
      </rPr>
      <t>110KV</t>
    </r>
    <r>
      <rPr>
        <sz val="16"/>
        <rFont val="宋体"/>
        <charset val="134"/>
      </rPr>
      <t>出线下地配套道路工程</t>
    </r>
  </si>
  <si>
    <r>
      <rPr>
        <sz val="16"/>
        <color theme="1"/>
        <rFont val="宋体"/>
        <charset val="134"/>
      </rPr>
      <t>共</t>
    </r>
    <r>
      <rPr>
        <sz val="16"/>
        <color theme="1"/>
        <rFont val="Times New Roman"/>
        <charset val="134"/>
      </rPr>
      <t>5</t>
    </r>
    <r>
      <rPr>
        <sz val="16"/>
        <color theme="1"/>
        <rFont val="宋体"/>
        <charset val="134"/>
      </rPr>
      <t>条道路，道路总长</t>
    </r>
    <r>
      <rPr>
        <sz val="16"/>
        <color theme="1"/>
        <rFont val="Times New Roman"/>
        <charset val="134"/>
      </rPr>
      <t>7.03</t>
    </r>
    <r>
      <rPr>
        <sz val="16"/>
        <color theme="1"/>
        <rFont val="宋体"/>
        <charset val="134"/>
      </rPr>
      <t>公里，佳盛路二期、双金路、江港路一期路幅宽</t>
    </r>
    <r>
      <rPr>
        <sz val="16"/>
        <color theme="1"/>
        <rFont val="Times New Roman"/>
        <charset val="134"/>
      </rPr>
      <t>26</t>
    </r>
    <r>
      <rPr>
        <sz val="16"/>
        <color theme="1"/>
        <rFont val="宋体"/>
        <charset val="134"/>
      </rPr>
      <t>米，佳盛路一期、碧溪路路幅宽</t>
    </r>
    <r>
      <rPr>
        <sz val="16"/>
        <color theme="1"/>
        <rFont val="Times New Roman"/>
        <charset val="134"/>
      </rPr>
      <t>22</t>
    </r>
    <r>
      <rPr>
        <sz val="16"/>
        <color theme="1"/>
        <rFont val="宋体"/>
        <charset val="134"/>
      </rPr>
      <t>米，双向四车道，均为城市次干道。</t>
    </r>
  </si>
  <si>
    <r>
      <rPr>
        <sz val="16"/>
        <rFont val="宋体"/>
        <charset val="134"/>
      </rPr>
      <t>完成土建工程</t>
    </r>
    <r>
      <rPr>
        <sz val="16"/>
        <rFont val="Times New Roman"/>
        <charset val="134"/>
      </rPr>
      <t>50%</t>
    </r>
  </si>
  <si>
    <r>
      <rPr>
        <sz val="16"/>
        <rFont val="SimSun"/>
        <charset val="134"/>
      </rPr>
      <t>寨子路三期工程（含跨御临河大桥）</t>
    </r>
  </si>
  <si>
    <r>
      <rPr>
        <sz val="16"/>
        <color theme="1"/>
        <rFont val="宋体"/>
        <charset val="134"/>
      </rPr>
      <t>道路全长约</t>
    </r>
    <r>
      <rPr>
        <sz val="16"/>
        <color theme="1"/>
        <rFont val="Times New Roman"/>
        <charset val="134"/>
      </rPr>
      <t>1.55km</t>
    </r>
    <r>
      <rPr>
        <sz val="16"/>
        <color theme="1"/>
        <rFont val="宋体"/>
        <charset val="134"/>
      </rPr>
      <t>（包含御复路段约</t>
    </r>
    <r>
      <rPr>
        <sz val="16"/>
        <color theme="1"/>
        <rFont val="Times New Roman"/>
        <charset val="134"/>
      </rPr>
      <t>120m</t>
    </r>
    <r>
      <rPr>
        <sz val="16"/>
        <color theme="1"/>
        <rFont val="宋体"/>
        <charset val="134"/>
      </rPr>
      <t>）路幅宽度</t>
    </r>
    <r>
      <rPr>
        <sz val="16"/>
        <color theme="1"/>
        <rFont val="Times New Roman"/>
        <charset val="134"/>
      </rPr>
      <t>44m</t>
    </r>
    <r>
      <rPr>
        <sz val="16"/>
        <color theme="1"/>
        <rFont val="宋体"/>
        <charset val="134"/>
      </rPr>
      <t>，双向</t>
    </r>
    <r>
      <rPr>
        <sz val="16"/>
        <color theme="1"/>
        <rFont val="Times New Roman"/>
        <charset val="134"/>
      </rPr>
      <t>8</t>
    </r>
    <r>
      <rPr>
        <sz val="16"/>
        <color theme="1"/>
        <rFont val="宋体"/>
        <charset val="134"/>
      </rPr>
      <t>车道。全线设置御临河大桥一座，桥梁全长</t>
    </r>
    <r>
      <rPr>
        <sz val="16"/>
        <color theme="1"/>
        <rFont val="Times New Roman"/>
        <charset val="134"/>
      </rPr>
      <t>633.76m</t>
    </r>
    <r>
      <rPr>
        <sz val="16"/>
        <color theme="1"/>
        <rFont val="宋体"/>
        <charset val="134"/>
      </rPr>
      <t>。</t>
    </r>
  </si>
  <si>
    <r>
      <rPr>
        <sz val="16"/>
        <rFont val="宋体"/>
        <charset val="134"/>
      </rPr>
      <t>路基完成</t>
    </r>
    <r>
      <rPr>
        <sz val="16"/>
        <rFont val="Times New Roman"/>
        <charset val="134"/>
      </rPr>
      <t>90%</t>
    </r>
    <r>
      <rPr>
        <sz val="16"/>
        <rFont val="宋体"/>
        <charset val="134"/>
      </rPr>
      <t>，桥梁下部结构完成</t>
    </r>
    <r>
      <rPr>
        <sz val="16"/>
        <rFont val="Times New Roman"/>
        <charset val="134"/>
      </rPr>
      <t>90%</t>
    </r>
  </si>
  <si>
    <r>
      <rPr>
        <sz val="16"/>
        <rFont val="宋体"/>
        <charset val="134"/>
      </rPr>
      <t>金山寺立交（蔡家大桥南引桥工程）</t>
    </r>
  </si>
  <si>
    <r>
      <rPr>
        <sz val="16"/>
        <color theme="1"/>
        <rFont val="Times New Roman"/>
        <charset val="134"/>
      </rPr>
      <t>13</t>
    </r>
    <r>
      <rPr>
        <sz val="16"/>
        <color theme="1"/>
        <rFont val="宋体"/>
        <charset val="134"/>
      </rPr>
      <t>条匝道，共</t>
    </r>
    <r>
      <rPr>
        <sz val="16"/>
        <color theme="1"/>
        <rFont val="Times New Roman"/>
        <charset val="134"/>
      </rPr>
      <t>2.98km</t>
    </r>
  </si>
  <si>
    <r>
      <rPr>
        <sz val="16"/>
        <rFont val="宋体"/>
        <charset val="134"/>
      </rPr>
      <t>下穿道土石方施工，桥梁下部结构施工</t>
    </r>
  </si>
  <si>
    <r>
      <rPr>
        <sz val="16"/>
        <rFont val="宋体"/>
        <charset val="134"/>
      </rPr>
      <t>空港综合配套区</t>
    </r>
    <r>
      <rPr>
        <sz val="16"/>
        <rFont val="Times New Roman"/>
        <charset val="134"/>
      </rPr>
      <t>(</t>
    </r>
    <r>
      <rPr>
        <sz val="16"/>
        <rFont val="宋体"/>
        <charset val="134"/>
      </rPr>
      <t>北区</t>
    </r>
    <r>
      <rPr>
        <sz val="16"/>
        <rFont val="Times New Roman"/>
        <charset val="134"/>
      </rPr>
      <t>)</t>
    </r>
    <r>
      <rPr>
        <sz val="16"/>
        <rFont val="宋体"/>
        <charset val="134"/>
      </rPr>
      <t>基础设施项目一期工程（空港西路、</t>
    </r>
    <r>
      <rPr>
        <sz val="16"/>
        <rFont val="Times New Roman"/>
        <charset val="134"/>
      </rPr>
      <t>5</t>
    </r>
    <r>
      <rPr>
        <sz val="16"/>
        <rFont val="宋体"/>
        <charset val="134"/>
      </rPr>
      <t>号道路、</t>
    </r>
    <r>
      <rPr>
        <sz val="16"/>
        <rFont val="Times New Roman"/>
        <charset val="134"/>
      </rPr>
      <t>8</t>
    </r>
    <r>
      <rPr>
        <sz val="16"/>
        <rFont val="宋体"/>
        <charset val="134"/>
      </rPr>
      <t>号道路）</t>
    </r>
  </si>
  <si>
    <r>
      <rPr>
        <sz val="16"/>
        <rFont val="宋体"/>
        <charset val="134"/>
      </rPr>
      <t>保税港区集团</t>
    </r>
  </si>
  <si>
    <r>
      <rPr>
        <sz val="16"/>
        <color theme="1"/>
        <rFont val="宋体"/>
        <charset val="134"/>
      </rPr>
      <t>空港西路为城市主干路，长</t>
    </r>
    <r>
      <rPr>
        <sz val="16"/>
        <color theme="1"/>
        <rFont val="Times New Roman"/>
        <charset val="134"/>
      </rPr>
      <t>2.56</t>
    </r>
    <r>
      <rPr>
        <sz val="16"/>
        <color theme="1"/>
        <rFont val="宋体"/>
        <charset val="134"/>
      </rPr>
      <t>公里，路幅宽度</t>
    </r>
    <r>
      <rPr>
        <sz val="16"/>
        <color theme="1"/>
        <rFont val="Times New Roman"/>
        <charset val="134"/>
      </rPr>
      <t>36</t>
    </r>
    <r>
      <rPr>
        <sz val="16"/>
        <color theme="1"/>
        <rFont val="宋体"/>
        <charset val="134"/>
      </rPr>
      <t>米，双向</t>
    </r>
    <r>
      <rPr>
        <sz val="16"/>
        <color theme="1"/>
        <rFont val="Times New Roman"/>
        <charset val="134"/>
      </rPr>
      <t>6</t>
    </r>
    <r>
      <rPr>
        <sz val="16"/>
        <color theme="1"/>
        <rFont val="宋体"/>
        <charset val="134"/>
      </rPr>
      <t>车道；</t>
    </r>
    <r>
      <rPr>
        <sz val="16"/>
        <color theme="1"/>
        <rFont val="Times New Roman"/>
        <charset val="134"/>
      </rPr>
      <t>5</t>
    </r>
    <r>
      <rPr>
        <sz val="16"/>
        <color theme="1"/>
        <rFont val="宋体"/>
        <charset val="134"/>
      </rPr>
      <t>号路为城市次干路，长</t>
    </r>
    <r>
      <rPr>
        <sz val="16"/>
        <color theme="1"/>
        <rFont val="Times New Roman"/>
        <charset val="134"/>
      </rPr>
      <t>1.56</t>
    </r>
    <r>
      <rPr>
        <sz val="16"/>
        <color theme="1"/>
        <rFont val="宋体"/>
        <charset val="134"/>
      </rPr>
      <t>公里，路幅宽度</t>
    </r>
    <r>
      <rPr>
        <sz val="16"/>
        <color theme="1"/>
        <rFont val="Times New Roman"/>
        <charset val="134"/>
      </rPr>
      <t>36</t>
    </r>
    <r>
      <rPr>
        <sz val="16"/>
        <color theme="1"/>
        <rFont val="宋体"/>
        <charset val="134"/>
      </rPr>
      <t>米；</t>
    </r>
    <r>
      <rPr>
        <sz val="16"/>
        <color theme="1"/>
        <rFont val="Times New Roman"/>
        <charset val="134"/>
      </rPr>
      <t>8</t>
    </r>
    <r>
      <rPr>
        <sz val="16"/>
        <color theme="1"/>
        <rFont val="宋体"/>
        <charset val="134"/>
      </rPr>
      <t>号道路为城市次干路，长</t>
    </r>
    <r>
      <rPr>
        <sz val="16"/>
        <color theme="1"/>
        <rFont val="Times New Roman"/>
        <charset val="134"/>
      </rPr>
      <t>2.99</t>
    </r>
    <r>
      <rPr>
        <sz val="16"/>
        <color theme="1"/>
        <rFont val="宋体"/>
        <charset val="134"/>
      </rPr>
      <t>公里，路幅宽度</t>
    </r>
    <r>
      <rPr>
        <sz val="16"/>
        <color theme="1"/>
        <rFont val="Times New Roman"/>
        <charset val="134"/>
      </rPr>
      <t>32</t>
    </r>
    <r>
      <rPr>
        <sz val="16"/>
        <color theme="1"/>
        <rFont val="宋体"/>
        <charset val="134"/>
      </rPr>
      <t>米。</t>
    </r>
  </si>
  <si>
    <r>
      <rPr>
        <sz val="16"/>
        <rFont val="宋体"/>
        <charset val="134"/>
      </rPr>
      <t>路面施工</t>
    </r>
  </si>
  <si>
    <r>
      <rPr>
        <sz val="16"/>
        <rFont val="SimSun"/>
        <charset val="134"/>
      </rPr>
      <t>一横线跨御临河桥</t>
    </r>
  </si>
  <si>
    <r>
      <rPr>
        <sz val="16"/>
        <color theme="1"/>
        <rFont val="宋体"/>
        <charset val="134"/>
      </rPr>
      <t>桥长约</t>
    </r>
    <r>
      <rPr>
        <sz val="16"/>
        <color theme="1"/>
        <rFont val="Times New Roman"/>
        <charset val="134"/>
      </rPr>
      <t>324</t>
    </r>
    <r>
      <rPr>
        <sz val="16"/>
        <color theme="1"/>
        <rFont val="宋体"/>
        <charset val="134"/>
      </rPr>
      <t>米，道路</t>
    </r>
    <r>
      <rPr>
        <sz val="16"/>
        <color theme="1"/>
        <rFont val="Times New Roman"/>
        <charset val="134"/>
      </rPr>
      <t>1612</t>
    </r>
    <r>
      <rPr>
        <sz val="16"/>
        <color theme="1"/>
        <rFont val="宋体"/>
        <charset val="134"/>
      </rPr>
      <t>米，含大桥装饰、雕塑等工程。</t>
    </r>
  </si>
  <si>
    <r>
      <rPr>
        <sz val="16"/>
        <rFont val="宋体"/>
        <charset val="134"/>
      </rPr>
      <t>完成工程量的</t>
    </r>
    <r>
      <rPr>
        <sz val="16"/>
        <rFont val="Times New Roman"/>
        <charset val="134"/>
      </rPr>
      <t>90%</t>
    </r>
  </si>
  <si>
    <r>
      <rPr>
        <sz val="16"/>
        <rFont val="宋体"/>
        <charset val="134"/>
      </rPr>
      <t>金开大道（金州大道节点）改造工程</t>
    </r>
  </si>
  <si>
    <r>
      <rPr>
        <sz val="16"/>
        <color theme="1"/>
        <rFont val="宋体"/>
        <charset val="134"/>
      </rPr>
      <t>项目全长</t>
    </r>
    <r>
      <rPr>
        <sz val="16"/>
        <color theme="1"/>
        <rFont val="Times New Roman"/>
        <charset val="134"/>
      </rPr>
      <t>1520</t>
    </r>
    <r>
      <rPr>
        <sz val="16"/>
        <color theme="1"/>
        <rFont val="宋体"/>
        <charset val="134"/>
      </rPr>
      <t>米，主要由长</t>
    </r>
    <r>
      <rPr>
        <sz val="16"/>
        <color theme="1"/>
        <rFont val="Times New Roman"/>
        <charset val="134"/>
      </rPr>
      <t>730</t>
    </r>
    <r>
      <rPr>
        <sz val="16"/>
        <color theme="1"/>
        <rFont val="宋体"/>
        <charset val="134"/>
      </rPr>
      <t>米的双向四车道的下穿道及</t>
    </r>
    <r>
      <rPr>
        <sz val="16"/>
        <color theme="1"/>
        <rFont val="Times New Roman"/>
        <charset val="134"/>
      </rPr>
      <t>4</t>
    </r>
    <r>
      <rPr>
        <sz val="16"/>
        <color theme="1"/>
        <rFont val="宋体"/>
        <charset val="134"/>
      </rPr>
      <t>座跨街人行天桥组成。</t>
    </r>
  </si>
  <si>
    <r>
      <rPr>
        <sz val="16"/>
        <rFont val="宋体"/>
        <charset val="134"/>
      </rPr>
      <t>二阶段下穿道框体施工，天桥下部结构施工</t>
    </r>
  </si>
  <si>
    <r>
      <rPr>
        <sz val="16"/>
        <rFont val="宋体"/>
        <charset val="134"/>
      </rPr>
      <t>新南立交</t>
    </r>
  </si>
  <si>
    <t>2017-2019</t>
  </si>
  <si>
    <r>
      <rPr>
        <sz val="16"/>
        <rFont val="宋体"/>
        <charset val="134"/>
      </rPr>
      <t>完工</t>
    </r>
  </si>
  <si>
    <r>
      <rPr>
        <sz val="16"/>
        <color theme="1"/>
        <rFont val="宋体"/>
        <charset val="134"/>
      </rPr>
      <t>跨线桥</t>
    </r>
    <r>
      <rPr>
        <sz val="16"/>
        <color theme="1"/>
        <rFont val="Times New Roman"/>
        <charset val="134"/>
      </rPr>
      <t>1063m,</t>
    </r>
    <r>
      <rPr>
        <sz val="16"/>
        <color theme="1"/>
        <rFont val="宋体"/>
        <charset val="134"/>
      </rPr>
      <t>下穿道</t>
    </r>
    <r>
      <rPr>
        <sz val="16"/>
        <color theme="1"/>
        <rFont val="Times New Roman"/>
        <charset val="134"/>
      </rPr>
      <t>1</t>
    </r>
    <r>
      <rPr>
        <sz val="16"/>
        <color theme="1"/>
        <rFont val="宋体"/>
        <charset val="134"/>
      </rPr>
      <t>座</t>
    </r>
  </si>
  <si>
    <r>
      <rPr>
        <sz val="16"/>
        <rFont val="宋体"/>
        <charset val="134"/>
      </rPr>
      <t>完工投用</t>
    </r>
  </si>
  <si>
    <r>
      <rPr>
        <sz val="16"/>
        <rFont val="SimSun"/>
        <charset val="134"/>
      </rPr>
      <t>协睦立交</t>
    </r>
  </si>
  <si>
    <t>2016-2020</t>
  </si>
  <si>
    <r>
      <rPr>
        <sz val="16"/>
        <color theme="1"/>
        <rFont val="宋体"/>
        <charset val="134"/>
      </rPr>
      <t>协睦立交是连接一横线与绕城高速的全互通式立交，立交主线和匝道全长约</t>
    </r>
    <r>
      <rPr>
        <sz val="16"/>
        <color theme="1"/>
        <rFont val="Times New Roman"/>
        <charset val="134"/>
      </rPr>
      <t>6674</t>
    </r>
    <r>
      <rPr>
        <sz val="16"/>
        <color theme="1"/>
        <rFont val="宋体"/>
        <charset val="134"/>
      </rPr>
      <t>米。</t>
    </r>
  </si>
  <si>
    <r>
      <rPr>
        <sz val="16"/>
        <rFont val="宋体"/>
        <charset val="134"/>
      </rPr>
      <t>土建完工</t>
    </r>
  </si>
  <si>
    <r>
      <rPr>
        <sz val="16"/>
        <rFont val="SimSun"/>
        <charset val="134"/>
      </rPr>
      <t>四纵线方正大道至渝广高速接线（四纵线南延伸段道路工程）</t>
    </r>
  </si>
  <si>
    <r>
      <rPr>
        <sz val="16"/>
        <rFont val="宋体"/>
        <charset val="134"/>
      </rPr>
      <t>水土公司</t>
    </r>
  </si>
  <si>
    <r>
      <rPr>
        <sz val="16"/>
        <color theme="1"/>
        <rFont val="宋体"/>
        <charset val="134"/>
      </rPr>
      <t>全长</t>
    </r>
    <r>
      <rPr>
        <sz val="16"/>
        <color theme="1"/>
        <rFont val="Times New Roman"/>
        <charset val="134"/>
      </rPr>
      <t>3</t>
    </r>
    <r>
      <rPr>
        <sz val="16"/>
        <color theme="1"/>
        <rFont val="宋体"/>
        <charset val="134"/>
      </rPr>
      <t>公里。</t>
    </r>
  </si>
  <si>
    <r>
      <rPr>
        <sz val="16"/>
        <rFont val="宋体"/>
        <charset val="134"/>
      </rPr>
      <t>路基土石方、横一路上垮桥下部构造全部完成。</t>
    </r>
  </si>
  <si>
    <r>
      <rPr>
        <sz val="16"/>
        <rFont val="宋体"/>
        <charset val="134"/>
      </rPr>
      <t>琏珠变电站</t>
    </r>
    <r>
      <rPr>
        <sz val="16"/>
        <rFont val="Times New Roman"/>
        <charset val="134"/>
      </rPr>
      <t>110KV</t>
    </r>
    <r>
      <rPr>
        <sz val="16"/>
        <rFont val="宋体"/>
        <charset val="134"/>
      </rPr>
      <t>出线下地工程</t>
    </r>
  </si>
  <si>
    <r>
      <rPr>
        <sz val="16"/>
        <color theme="1"/>
        <rFont val="宋体"/>
        <charset val="134"/>
      </rPr>
      <t>新建电缆隧道总长</t>
    </r>
    <r>
      <rPr>
        <sz val="16"/>
        <color theme="1"/>
        <rFont val="Times New Roman"/>
        <charset val="134"/>
      </rPr>
      <t>12.04km</t>
    </r>
    <r>
      <rPr>
        <sz val="16"/>
        <color theme="1"/>
        <rFont val="宋体"/>
        <charset val="134"/>
      </rPr>
      <t>，电缆线路总长</t>
    </r>
    <r>
      <rPr>
        <sz val="16"/>
        <color theme="1"/>
        <rFont val="Times New Roman"/>
        <charset val="134"/>
      </rPr>
      <t>100.283km</t>
    </r>
    <r>
      <rPr>
        <sz val="16"/>
        <color theme="1"/>
        <rFont val="宋体"/>
        <charset val="134"/>
      </rPr>
      <t>，架空线总长</t>
    </r>
    <r>
      <rPr>
        <sz val="16"/>
        <color theme="1"/>
        <rFont val="Times New Roman"/>
        <charset val="134"/>
      </rPr>
      <t>5.76km</t>
    </r>
    <r>
      <rPr>
        <sz val="16"/>
        <color theme="1"/>
        <rFont val="宋体"/>
        <charset val="134"/>
      </rPr>
      <t>，拆除铁塔</t>
    </r>
    <r>
      <rPr>
        <sz val="16"/>
        <color theme="1"/>
        <rFont val="Times New Roman"/>
        <charset val="134"/>
      </rPr>
      <t>101</t>
    </r>
    <r>
      <rPr>
        <sz val="16"/>
        <color theme="1"/>
        <rFont val="宋体"/>
        <charset val="134"/>
      </rPr>
      <t>基、线缆</t>
    </r>
    <r>
      <rPr>
        <sz val="16"/>
        <color theme="1"/>
        <rFont val="Times New Roman"/>
        <charset val="134"/>
      </rPr>
      <t>26.04km</t>
    </r>
    <r>
      <rPr>
        <sz val="16"/>
        <color theme="1"/>
        <rFont val="宋体"/>
        <charset val="134"/>
      </rPr>
      <t>。</t>
    </r>
  </si>
  <si>
    <r>
      <rPr>
        <sz val="16"/>
        <rFont val="宋体"/>
        <charset val="134"/>
      </rPr>
      <t>土建工程完成</t>
    </r>
    <r>
      <rPr>
        <sz val="16"/>
        <rFont val="Times New Roman"/>
        <charset val="134"/>
      </rPr>
      <t>60%</t>
    </r>
  </si>
  <si>
    <r>
      <rPr>
        <sz val="16"/>
        <rFont val="SimSun"/>
        <charset val="134"/>
      </rPr>
      <t>御临河东滨河路（寨子路以南</t>
    </r>
    <r>
      <rPr>
        <sz val="16"/>
        <rFont val="Times New Roman"/>
        <charset val="134"/>
      </rPr>
      <t>)L1</t>
    </r>
    <r>
      <rPr>
        <sz val="16"/>
        <rFont val="SimSun"/>
        <charset val="134"/>
      </rPr>
      <t>，</t>
    </r>
    <r>
      <rPr>
        <sz val="16"/>
        <rFont val="Times New Roman"/>
        <charset val="134"/>
      </rPr>
      <t>L2</t>
    </r>
    <r>
      <rPr>
        <sz val="16"/>
        <rFont val="SimSun"/>
        <charset val="134"/>
      </rPr>
      <t>段</t>
    </r>
  </si>
  <si>
    <r>
      <rPr>
        <sz val="16"/>
        <color theme="1"/>
        <rFont val="宋体"/>
        <charset val="134"/>
      </rPr>
      <t>总长约</t>
    </r>
    <r>
      <rPr>
        <sz val="16"/>
        <color theme="1"/>
        <rFont val="Times New Roman"/>
        <charset val="134"/>
      </rPr>
      <t>5.5</t>
    </r>
    <r>
      <rPr>
        <sz val="16"/>
        <color theme="1"/>
        <rFont val="宋体"/>
        <charset val="134"/>
      </rPr>
      <t>公里，包括</t>
    </r>
    <r>
      <rPr>
        <sz val="16"/>
        <color theme="1"/>
        <rFont val="Times New Roman"/>
        <charset val="134"/>
      </rPr>
      <t>L-1</t>
    </r>
    <r>
      <rPr>
        <sz val="16"/>
        <color theme="1"/>
        <rFont val="宋体"/>
        <charset val="134"/>
      </rPr>
      <t>段长约</t>
    </r>
    <r>
      <rPr>
        <sz val="16"/>
        <color theme="1"/>
        <rFont val="Times New Roman"/>
        <charset val="134"/>
      </rPr>
      <t>3</t>
    </r>
    <r>
      <rPr>
        <sz val="16"/>
        <color theme="1"/>
        <rFont val="宋体"/>
        <charset val="134"/>
      </rPr>
      <t>公里，</t>
    </r>
    <r>
      <rPr>
        <sz val="16"/>
        <color theme="1"/>
        <rFont val="Times New Roman"/>
        <charset val="134"/>
      </rPr>
      <t>L-2</t>
    </r>
    <r>
      <rPr>
        <sz val="16"/>
        <color theme="1"/>
        <rFont val="宋体"/>
        <charset val="134"/>
      </rPr>
      <t>段长约</t>
    </r>
    <r>
      <rPr>
        <sz val="16"/>
        <color theme="1"/>
        <rFont val="Times New Roman"/>
        <charset val="134"/>
      </rPr>
      <t>2.5</t>
    </r>
    <r>
      <rPr>
        <sz val="16"/>
        <color theme="1"/>
        <rFont val="宋体"/>
        <charset val="134"/>
      </rPr>
      <t>公里</t>
    </r>
  </si>
  <si>
    <r>
      <rPr>
        <sz val="16"/>
        <rFont val="Times New Roman"/>
        <charset val="134"/>
      </rPr>
      <t>L1</t>
    </r>
    <r>
      <rPr>
        <sz val="16"/>
        <rFont val="宋体"/>
        <charset val="134"/>
      </rPr>
      <t>完成</t>
    </r>
    <r>
      <rPr>
        <sz val="16"/>
        <rFont val="Times New Roman"/>
        <charset val="134"/>
      </rPr>
      <t>40%</t>
    </r>
    <r>
      <rPr>
        <sz val="16"/>
        <rFont val="宋体"/>
        <charset val="134"/>
      </rPr>
      <t>，</t>
    </r>
    <r>
      <rPr>
        <sz val="16"/>
        <rFont val="Times New Roman"/>
        <charset val="134"/>
      </rPr>
      <t>L2</t>
    </r>
    <r>
      <rPr>
        <sz val="16"/>
        <rFont val="宋体"/>
        <charset val="134"/>
      </rPr>
      <t>完成</t>
    </r>
    <r>
      <rPr>
        <sz val="16"/>
        <rFont val="Times New Roman"/>
        <charset val="134"/>
      </rPr>
      <t>50%</t>
    </r>
  </si>
  <si>
    <r>
      <rPr>
        <sz val="16"/>
        <rFont val="SimSun"/>
        <charset val="134"/>
      </rPr>
      <t>六横线（六纵线至两江大道段）</t>
    </r>
  </si>
  <si>
    <r>
      <rPr>
        <sz val="16"/>
        <color theme="1"/>
        <rFont val="宋体"/>
        <charset val="134"/>
      </rPr>
      <t>道路长度约</t>
    </r>
    <r>
      <rPr>
        <sz val="16"/>
        <color theme="1"/>
        <rFont val="Times New Roman"/>
        <charset val="134"/>
      </rPr>
      <t>2000m</t>
    </r>
    <r>
      <rPr>
        <sz val="16"/>
        <color theme="1"/>
        <rFont val="宋体"/>
        <charset val="134"/>
      </rPr>
      <t>，标准路幅宽度</t>
    </r>
    <r>
      <rPr>
        <sz val="16"/>
        <color theme="1"/>
        <rFont val="Times New Roman"/>
        <charset val="134"/>
      </rPr>
      <t>54</t>
    </r>
    <r>
      <rPr>
        <sz val="16"/>
        <color theme="1"/>
        <rFont val="宋体"/>
        <charset val="134"/>
      </rPr>
      <t>米，城市快速路，含盛唐路全互通立交一座</t>
    </r>
  </si>
  <si>
    <r>
      <rPr>
        <sz val="16"/>
        <rFont val="宋体"/>
        <charset val="134"/>
      </rPr>
      <t>完成工程总量</t>
    </r>
    <r>
      <rPr>
        <sz val="16"/>
        <rFont val="Times New Roman"/>
        <charset val="134"/>
      </rPr>
      <t>40%</t>
    </r>
  </si>
  <si>
    <r>
      <rPr>
        <sz val="16"/>
        <rFont val="宋体"/>
        <charset val="134"/>
      </rPr>
      <t>市重点表中为</t>
    </r>
    <r>
      <rPr>
        <sz val="16"/>
        <rFont val="Times New Roman"/>
        <charset val="134"/>
      </rPr>
      <t>4.84</t>
    </r>
  </si>
  <si>
    <r>
      <rPr>
        <sz val="16"/>
        <rFont val="SimSun"/>
        <charset val="134"/>
      </rPr>
      <t>复盛商务区道路工程（福惠大道一期）</t>
    </r>
  </si>
  <si>
    <r>
      <rPr>
        <sz val="16"/>
        <color theme="1"/>
        <rFont val="宋体"/>
        <charset val="134"/>
      </rPr>
      <t>项目位于复盛片区，起于渝景大道，止于渝江大道，总长度约</t>
    </r>
    <r>
      <rPr>
        <sz val="16"/>
        <color theme="1"/>
        <rFont val="Times New Roman"/>
        <charset val="134"/>
      </rPr>
      <t>1</t>
    </r>
    <r>
      <rPr>
        <sz val="16"/>
        <color theme="1"/>
        <rFont val="宋体"/>
        <charset val="134"/>
      </rPr>
      <t>公里，其中隧道长约</t>
    </r>
    <r>
      <rPr>
        <sz val="16"/>
        <color theme="1"/>
        <rFont val="Times New Roman"/>
        <charset val="134"/>
      </rPr>
      <t>410</t>
    </r>
    <r>
      <rPr>
        <sz val="16"/>
        <color theme="1"/>
        <rFont val="宋体"/>
        <charset val="134"/>
      </rPr>
      <t>米，标准路幅宽度</t>
    </r>
    <r>
      <rPr>
        <sz val="16"/>
        <color theme="1"/>
        <rFont val="Times New Roman"/>
        <charset val="134"/>
      </rPr>
      <t>39.5</t>
    </r>
    <r>
      <rPr>
        <sz val="16"/>
        <color theme="1"/>
        <rFont val="宋体"/>
        <charset val="134"/>
      </rPr>
      <t>米，城市主干道。</t>
    </r>
  </si>
  <si>
    <r>
      <rPr>
        <sz val="16"/>
        <rFont val="宋体"/>
        <charset val="134"/>
      </rPr>
      <t>完成土建工程</t>
    </r>
  </si>
  <si>
    <r>
      <rPr>
        <sz val="16"/>
        <rFont val="宋体"/>
        <charset val="134"/>
      </rPr>
      <t>秋成大道（两江新区段</t>
    </r>
    <r>
      <rPr>
        <sz val="16"/>
        <rFont val="Times New Roman"/>
        <charset val="134"/>
      </rPr>
      <t>K0+000</t>
    </r>
    <r>
      <rPr>
        <sz val="16"/>
        <rFont val="宋体"/>
        <charset val="134"/>
      </rPr>
      <t>～</t>
    </r>
    <r>
      <rPr>
        <sz val="16"/>
        <rFont val="Times New Roman"/>
        <charset val="134"/>
      </rPr>
      <t>K0+719.75</t>
    </r>
    <r>
      <rPr>
        <sz val="16"/>
        <rFont val="宋体"/>
        <charset val="134"/>
      </rPr>
      <t>）道路及配套工程</t>
    </r>
  </si>
  <si>
    <r>
      <rPr>
        <sz val="16"/>
        <color theme="1"/>
        <rFont val="宋体"/>
        <charset val="134"/>
      </rPr>
      <t>长</t>
    </r>
    <r>
      <rPr>
        <sz val="16"/>
        <color theme="1"/>
        <rFont val="Times New Roman"/>
        <charset val="134"/>
      </rPr>
      <t>732</t>
    </r>
    <r>
      <rPr>
        <sz val="16"/>
        <color theme="1"/>
        <rFont val="宋体"/>
        <charset val="134"/>
      </rPr>
      <t>米，宽</t>
    </r>
    <r>
      <rPr>
        <sz val="16"/>
        <color theme="1"/>
        <rFont val="Times New Roman"/>
        <charset val="134"/>
      </rPr>
      <t>40</t>
    </r>
    <r>
      <rPr>
        <sz val="16"/>
        <color theme="1"/>
        <rFont val="宋体"/>
        <charset val="134"/>
      </rPr>
      <t>米道路及配套工程</t>
    </r>
  </si>
  <si>
    <r>
      <rPr>
        <sz val="16"/>
        <rFont val="宋体"/>
        <charset val="134"/>
      </rPr>
      <t>主体部分：路基完成</t>
    </r>
    <r>
      <rPr>
        <sz val="16"/>
        <rFont val="Times New Roman"/>
        <charset val="134"/>
      </rPr>
      <t xml:space="preserve"> </t>
    </r>
    <r>
      <rPr>
        <sz val="16"/>
        <rFont val="宋体"/>
        <charset val="134"/>
      </rPr>
      <t>路改桥：桥梁箱梁浇筑完成</t>
    </r>
    <r>
      <rPr>
        <sz val="16"/>
        <rFont val="Times New Roman"/>
        <charset val="134"/>
      </rPr>
      <t>50%</t>
    </r>
  </si>
  <si>
    <r>
      <rPr>
        <sz val="16"/>
        <rFont val="SimSun"/>
        <charset val="134"/>
      </rPr>
      <t>万兴路桥梁段</t>
    </r>
  </si>
  <si>
    <r>
      <rPr>
        <sz val="16"/>
        <color theme="1"/>
        <rFont val="宋体"/>
        <charset val="134"/>
      </rPr>
      <t>全长</t>
    </r>
    <r>
      <rPr>
        <sz val="16"/>
        <color theme="1"/>
        <rFont val="Times New Roman"/>
        <charset val="134"/>
      </rPr>
      <t>230</t>
    </r>
    <r>
      <rPr>
        <sz val="16"/>
        <color theme="1"/>
        <rFont val="宋体"/>
        <charset val="134"/>
      </rPr>
      <t>米。</t>
    </r>
  </si>
  <si>
    <r>
      <rPr>
        <sz val="16"/>
        <rFont val="宋体"/>
        <charset val="134"/>
      </rPr>
      <t>土石方、桥梁墩柱完成</t>
    </r>
    <r>
      <rPr>
        <sz val="16"/>
        <rFont val="Times New Roman"/>
        <charset val="134"/>
      </rPr>
      <t>100%</t>
    </r>
    <r>
      <rPr>
        <sz val="16"/>
        <rFont val="宋体"/>
        <charset val="134"/>
      </rPr>
      <t>。</t>
    </r>
  </si>
  <si>
    <r>
      <rPr>
        <sz val="16"/>
        <rFont val="SimSun"/>
        <charset val="134"/>
      </rPr>
      <t>石堡大桥</t>
    </r>
  </si>
  <si>
    <r>
      <rPr>
        <sz val="16"/>
        <color theme="1"/>
        <rFont val="宋体"/>
        <charset val="134"/>
      </rPr>
      <t>全长</t>
    </r>
    <r>
      <rPr>
        <sz val="16"/>
        <color theme="1"/>
        <rFont val="Times New Roman"/>
        <charset val="134"/>
      </rPr>
      <t>480</t>
    </r>
    <r>
      <rPr>
        <sz val="16"/>
        <color theme="1"/>
        <rFont val="宋体"/>
        <charset val="134"/>
      </rPr>
      <t>米。</t>
    </r>
  </si>
  <si>
    <r>
      <rPr>
        <sz val="16"/>
        <rFont val="SimSun"/>
        <charset val="134"/>
      </rPr>
      <t>云计算中心</t>
    </r>
    <r>
      <rPr>
        <sz val="16"/>
        <rFont val="Times New Roman"/>
        <charset val="134"/>
      </rPr>
      <t>2</t>
    </r>
    <r>
      <rPr>
        <sz val="16"/>
        <rFont val="SimSun"/>
        <charset val="134"/>
      </rPr>
      <t>号路延伸段桥梁段</t>
    </r>
  </si>
  <si>
    <r>
      <rPr>
        <sz val="16"/>
        <color theme="1"/>
        <rFont val="宋体"/>
        <charset val="134"/>
      </rPr>
      <t>全长</t>
    </r>
    <r>
      <rPr>
        <sz val="16"/>
        <color theme="1"/>
        <rFont val="Times New Roman"/>
        <charset val="134"/>
      </rPr>
      <t>560</t>
    </r>
    <r>
      <rPr>
        <sz val="16"/>
        <color theme="1"/>
        <rFont val="宋体"/>
        <charset val="134"/>
      </rPr>
      <t>米。</t>
    </r>
  </si>
  <si>
    <r>
      <rPr>
        <sz val="16"/>
        <rFont val="宋体"/>
        <charset val="134"/>
      </rPr>
      <t>下部构造完成</t>
    </r>
    <r>
      <rPr>
        <sz val="16"/>
        <rFont val="Times New Roman"/>
        <charset val="134"/>
      </rPr>
      <t>70%</t>
    </r>
  </si>
  <si>
    <r>
      <rPr>
        <b/>
        <sz val="16"/>
        <rFont val="宋体"/>
        <charset val="134"/>
      </rPr>
      <t>（二）生态环境项目</t>
    </r>
  </si>
  <si>
    <r>
      <rPr>
        <sz val="16"/>
        <rFont val="宋体"/>
        <charset val="134"/>
      </rPr>
      <t>盘溪河流域水环境综合整治工程</t>
    </r>
  </si>
  <si>
    <r>
      <rPr>
        <sz val="16"/>
        <rFont val="宋体"/>
        <charset val="134"/>
      </rPr>
      <t>管护中心</t>
    </r>
  </si>
  <si>
    <r>
      <rPr>
        <sz val="16"/>
        <color theme="1"/>
        <rFont val="宋体"/>
        <charset val="134"/>
      </rPr>
      <t>实施盘溪河流域水环境综合整治工程建设，包括盘溪河及支流，八一、六一、青年、茶坪、人和、柏林、战斗</t>
    </r>
    <r>
      <rPr>
        <sz val="16"/>
        <color theme="1"/>
        <rFont val="Times New Roman"/>
        <charset val="134"/>
      </rPr>
      <t>7</t>
    </r>
    <r>
      <rPr>
        <sz val="16"/>
        <color theme="1"/>
        <rFont val="宋体"/>
        <charset val="134"/>
      </rPr>
      <t>个水库</t>
    </r>
    <r>
      <rPr>
        <sz val="16"/>
        <color theme="1"/>
        <rFont val="Times New Roman"/>
        <charset val="134"/>
      </rPr>
      <t>,</t>
    </r>
    <r>
      <rPr>
        <sz val="16"/>
        <color theme="1"/>
        <rFont val="宋体"/>
        <charset val="134"/>
      </rPr>
      <t>包括截污处理、湿地、生态整治等水质改善和水生态修复工程建设。</t>
    </r>
  </si>
  <si>
    <r>
      <rPr>
        <sz val="16"/>
        <rFont val="宋体"/>
        <charset val="134"/>
      </rPr>
      <t>勘察设计完成，进行施工</t>
    </r>
  </si>
  <si>
    <r>
      <rPr>
        <sz val="16"/>
        <rFont val="宋体"/>
        <charset val="134"/>
      </rPr>
      <t>城市管理局</t>
    </r>
  </si>
  <si>
    <r>
      <rPr>
        <sz val="16"/>
        <rFont val="SimSun"/>
        <charset val="134"/>
      </rPr>
      <t>协同创新区</t>
    </r>
    <r>
      <rPr>
        <sz val="16"/>
        <rFont val="Times New Roman"/>
        <charset val="134"/>
      </rPr>
      <t>-</t>
    </r>
    <r>
      <rPr>
        <sz val="16"/>
        <rFont val="SimSun"/>
        <charset val="134"/>
      </rPr>
      <t>一期景观</t>
    </r>
  </si>
  <si>
    <r>
      <rPr>
        <sz val="16"/>
        <rFont val="宋体"/>
        <charset val="134"/>
      </rPr>
      <t>新开工</t>
    </r>
    <r>
      <rPr>
        <sz val="16"/>
        <rFont val="Times New Roman"/>
        <charset val="134"/>
      </rPr>
      <t xml:space="preserve"> </t>
    </r>
  </si>
  <si>
    <r>
      <rPr>
        <sz val="16"/>
        <color theme="1"/>
        <rFont val="宋体"/>
        <charset val="134"/>
      </rPr>
      <t>对协同创新区内智汇湖体及周边区域进行景观打造，景观面积约</t>
    </r>
    <r>
      <rPr>
        <sz val="16"/>
        <color theme="1"/>
        <rFont val="Times New Roman"/>
        <charset val="134"/>
      </rPr>
      <t>1000</t>
    </r>
    <r>
      <rPr>
        <sz val="16"/>
        <color theme="1"/>
        <rFont val="宋体"/>
        <charset val="134"/>
      </rPr>
      <t xml:space="preserve">亩，建设内容包括土石方及景观绿化</t>
    </r>
  </si>
  <si>
    <r>
      <rPr>
        <sz val="16"/>
        <rFont val="宋体"/>
        <charset val="134"/>
      </rPr>
      <t>开工建设</t>
    </r>
  </si>
  <si>
    <r>
      <rPr>
        <sz val="16"/>
        <rFont val="宋体"/>
        <charset val="134"/>
      </rPr>
      <t>竹溪河景观工程二期</t>
    </r>
  </si>
  <si>
    <r>
      <rPr>
        <sz val="16"/>
        <color theme="1"/>
        <rFont val="宋体"/>
        <charset val="134"/>
      </rPr>
      <t>两岸截污干管，两岸绿化整治等，占地约</t>
    </r>
    <r>
      <rPr>
        <sz val="16"/>
        <color theme="1"/>
        <rFont val="Times New Roman"/>
        <charset val="134"/>
      </rPr>
      <t>135</t>
    </r>
    <r>
      <rPr>
        <sz val="16"/>
        <color theme="1"/>
        <rFont val="宋体"/>
        <charset val="134"/>
      </rPr>
      <t>公顷</t>
    </r>
  </si>
  <si>
    <r>
      <rPr>
        <sz val="16"/>
        <rFont val="宋体"/>
        <charset val="134"/>
      </rPr>
      <t>土建完成</t>
    </r>
    <r>
      <rPr>
        <sz val="16"/>
        <rFont val="Times New Roman"/>
        <charset val="134"/>
      </rPr>
      <t>15%</t>
    </r>
    <r>
      <rPr>
        <sz val="16"/>
        <rFont val="宋体"/>
        <charset val="134"/>
      </rPr>
      <t>，苗木栽植完成</t>
    </r>
    <r>
      <rPr>
        <sz val="16"/>
        <rFont val="Times New Roman"/>
        <charset val="134"/>
      </rPr>
      <t>5%</t>
    </r>
  </si>
  <si>
    <r>
      <rPr>
        <sz val="16"/>
        <rFont val="宋体"/>
        <charset val="134"/>
      </rPr>
      <t>市级</t>
    </r>
    <r>
      <rPr>
        <sz val="16"/>
        <rFont val="Times New Roman"/>
        <charset val="134"/>
      </rPr>
      <t xml:space="preserve"> </t>
    </r>
  </si>
  <si>
    <r>
      <rPr>
        <sz val="16"/>
        <rFont val="宋体"/>
        <charset val="134"/>
      </rPr>
      <t>市重点项目表为</t>
    </r>
    <r>
      <rPr>
        <sz val="16"/>
        <rFont val="Times New Roman"/>
        <charset val="134"/>
      </rPr>
      <t>0.8</t>
    </r>
  </si>
  <si>
    <r>
      <rPr>
        <sz val="16"/>
        <rFont val="宋体"/>
        <charset val="134"/>
      </rPr>
      <t>溉澜溪体育公园</t>
    </r>
  </si>
  <si>
    <r>
      <rPr>
        <sz val="16"/>
        <rFont val="宋体"/>
        <charset val="134"/>
      </rPr>
      <t>江北嘴投资集团</t>
    </r>
  </si>
  <si>
    <r>
      <rPr>
        <sz val="16"/>
        <color theme="1"/>
        <rFont val="宋体"/>
        <charset val="134"/>
      </rPr>
      <t>占地面积约</t>
    </r>
    <r>
      <rPr>
        <sz val="16"/>
        <color theme="1"/>
        <rFont val="Times New Roman"/>
        <charset val="134"/>
      </rPr>
      <t>23.33</t>
    </r>
    <r>
      <rPr>
        <sz val="16"/>
        <color theme="1"/>
        <rFont val="宋体"/>
        <charset val="134"/>
      </rPr>
      <t>万㎡，建筑面积约</t>
    </r>
    <r>
      <rPr>
        <sz val="16"/>
        <color theme="1"/>
        <rFont val="Times New Roman"/>
        <charset val="134"/>
      </rPr>
      <t>7300</t>
    </r>
    <r>
      <rPr>
        <sz val="16"/>
        <color theme="1"/>
        <rFont val="宋体"/>
        <charset val="134"/>
      </rPr>
      <t>㎡。</t>
    </r>
  </si>
  <si>
    <r>
      <rPr>
        <sz val="16"/>
        <rFont val="宋体"/>
        <charset val="134"/>
      </rPr>
      <t>竣工</t>
    </r>
  </si>
  <si>
    <r>
      <rPr>
        <sz val="16"/>
        <rFont val="宋体"/>
        <charset val="134"/>
      </rPr>
      <t>马元溪综合整治一期</t>
    </r>
  </si>
  <si>
    <r>
      <rPr>
        <sz val="16"/>
        <color theme="1"/>
        <rFont val="宋体"/>
        <charset val="134"/>
      </rPr>
      <t>河道治理长度约</t>
    </r>
    <r>
      <rPr>
        <sz val="16"/>
        <color theme="1"/>
        <rFont val="Times New Roman"/>
        <charset val="134"/>
      </rPr>
      <t>4.3km</t>
    </r>
    <r>
      <rPr>
        <sz val="16"/>
        <color theme="1"/>
        <rFont val="宋体"/>
        <charset val="134"/>
      </rPr>
      <t>，占地约</t>
    </r>
    <r>
      <rPr>
        <sz val="16"/>
        <color theme="1"/>
        <rFont val="Times New Roman"/>
        <charset val="134"/>
      </rPr>
      <t>726.3</t>
    </r>
    <r>
      <rPr>
        <sz val="16"/>
        <color theme="1"/>
        <rFont val="宋体"/>
        <charset val="134"/>
      </rPr>
      <t>亩</t>
    </r>
  </si>
  <si>
    <r>
      <rPr>
        <sz val="16"/>
        <rFont val="宋体"/>
        <charset val="134"/>
      </rPr>
      <t>土建完成</t>
    </r>
    <r>
      <rPr>
        <sz val="16"/>
        <rFont val="Times New Roman"/>
        <charset val="134"/>
      </rPr>
      <t>60%</t>
    </r>
    <r>
      <rPr>
        <sz val="16"/>
        <rFont val="宋体"/>
        <charset val="134"/>
      </rPr>
      <t>，苗木栽植完成</t>
    </r>
    <r>
      <rPr>
        <sz val="16"/>
        <rFont val="Times New Roman"/>
        <charset val="134"/>
      </rPr>
      <t>20%</t>
    </r>
  </si>
  <si>
    <r>
      <rPr>
        <sz val="16"/>
        <rFont val="SimSun"/>
        <charset val="134"/>
      </rPr>
      <t>金州公园</t>
    </r>
  </si>
  <si>
    <r>
      <rPr>
        <sz val="16"/>
        <color theme="1"/>
        <rFont val="宋体"/>
        <charset val="134"/>
      </rPr>
      <t>建设面积约</t>
    </r>
    <r>
      <rPr>
        <sz val="16"/>
        <color theme="1"/>
        <rFont val="Times New Roman"/>
        <charset val="134"/>
      </rPr>
      <t>45</t>
    </r>
    <r>
      <rPr>
        <sz val="16"/>
        <color theme="1"/>
        <rFont val="宋体"/>
        <charset val="134"/>
      </rPr>
      <t>万平方米，主要实施内容为重要节点景观、道路、配套管理服务用房、苗木栽植、林相改造、体育</t>
    </r>
  </si>
  <si>
    <r>
      <rPr>
        <sz val="16"/>
        <rFont val="宋体"/>
        <charset val="134"/>
      </rPr>
      <t>附属配套设施完工</t>
    </r>
  </si>
  <si>
    <r>
      <rPr>
        <b/>
        <sz val="16"/>
        <rFont val="宋体"/>
        <charset val="134"/>
      </rPr>
      <t>（三）社会事业项目</t>
    </r>
  </si>
  <si>
    <r>
      <rPr>
        <sz val="16"/>
        <rFont val="宋体"/>
        <charset val="134"/>
      </rPr>
      <t>协同创新区</t>
    </r>
    <r>
      <rPr>
        <sz val="16"/>
        <rFont val="Times New Roman"/>
        <charset val="134"/>
      </rPr>
      <t>-</t>
    </r>
    <r>
      <rPr>
        <sz val="16"/>
        <rFont val="宋体"/>
        <charset val="134"/>
      </rPr>
      <t>西北工业大学科创中心教学科研基地</t>
    </r>
  </si>
  <si>
    <r>
      <rPr>
        <sz val="16"/>
        <color theme="1"/>
        <rFont val="宋体"/>
        <charset val="134"/>
      </rPr>
      <t>建筑面积约</t>
    </r>
    <r>
      <rPr>
        <sz val="16"/>
        <color theme="1"/>
        <rFont val="Times New Roman"/>
        <charset val="134"/>
      </rPr>
      <t>3</t>
    </r>
    <r>
      <rPr>
        <sz val="16"/>
        <color theme="1"/>
        <rFont val="宋体"/>
        <charset val="134"/>
      </rPr>
      <t>万平方米</t>
    </r>
  </si>
  <si>
    <r>
      <rPr>
        <sz val="16"/>
        <color theme="1"/>
        <rFont val="宋体"/>
        <charset val="134"/>
      </rPr>
      <t>是</t>
    </r>
  </si>
  <si>
    <r>
      <rPr>
        <sz val="16"/>
        <rFont val="宋体"/>
        <charset val="134"/>
      </rPr>
      <t>完成</t>
    </r>
    <r>
      <rPr>
        <sz val="16"/>
        <rFont val="Times New Roman"/>
        <charset val="134"/>
      </rPr>
      <t>80%</t>
    </r>
  </si>
  <si>
    <r>
      <rPr>
        <sz val="16"/>
        <color theme="1"/>
        <rFont val="宋体"/>
        <charset val="134"/>
      </rPr>
      <t>教育局</t>
    </r>
  </si>
  <si>
    <r>
      <rPr>
        <sz val="16"/>
        <rFont val="宋体"/>
        <charset val="134"/>
      </rPr>
      <t>东湖小学校</t>
    </r>
  </si>
  <si>
    <r>
      <rPr>
        <sz val="16"/>
        <rFont val="宋体"/>
        <charset val="134"/>
      </rPr>
      <t>渝高公司</t>
    </r>
  </si>
  <si>
    <r>
      <rPr>
        <sz val="16"/>
        <color theme="1"/>
        <rFont val="宋体"/>
        <charset val="134"/>
      </rPr>
      <t>办学规模</t>
    </r>
    <r>
      <rPr>
        <sz val="16"/>
        <color theme="1"/>
        <rFont val="Times New Roman"/>
        <charset val="134"/>
      </rPr>
      <t>30</t>
    </r>
    <r>
      <rPr>
        <sz val="16"/>
        <color theme="1"/>
        <rFont val="宋体"/>
        <charset val="134"/>
      </rPr>
      <t>个班，建筑面积约</t>
    </r>
    <r>
      <rPr>
        <sz val="16"/>
        <color theme="1"/>
        <rFont val="Times New Roman"/>
        <charset val="134"/>
      </rPr>
      <t>20000</t>
    </r>
    <r>
      <rPr>
        <sz val="16"/>
        <color theme="1"/>
        <rFont val="宋体"/>
        <charset val="134"/>
      </rPr>
      <t>㎡</t>
    </r>
  </si>
  <si>
    <r>
      <rPr>
        <sz val="16"/>
        <rFont val="宋体"/>
        <charset val="134"/>
      </rPr>
      <t>土石方完成</t>
    </r>
    <r>
      <rPr>
        <sz val="16"/>
        <rFont val="Times New Roman"/>
        <charset val="134"/>
      </rPr>
      <t>90%</t>
    </r>
  </si>
  <si>
    <r>
      <rPr>
        <sz val="16"/>
        <rFont val="宋体"/>
        <charset val="134"/>
      </rPr>
      <t>教育局</t>
    </r>
  </si>
  <si>
    <r>
      <rPr>
        <sz val="16"/>
        <rFont val="宋体"/>
        <charset val="134"/>
      </rPr>
      <t>和市级重点项目表不符</t>
    </r>
    <r>
      <rPr>
        <sz val="16"/>
        <rFont val="Times New Roman"/>
        <charset val="134"/>
      </rPr>
      <t>10.1</t>
    </r>
  </si>
  <si>
    <r>
      <rPr>
        <sz val="16"/>
        <rFont val="宋体"/>
        <charset val="134"/>
      </rPr>
      <t>渝北实验小学龙兴分校</t>
    </r>
  </si>
  <si>
    <r>
      <rPr>
        <sz val="16"/>
        <color theme="1"/>
        <rFont val="Times New Roman"/>
        <charset val="134"/>
      </rPr>
      <t>60</t>
    </r>
    <r>
      <rPr>
        <sz val="16"/>
        <color theme="1"/>
        <rFont val="宋体"/>
        <charset val="134"/>
      </rPr>
      <t>个班，选址于龙盛片区</t>
    </r>
    <r>
      <rPr>
        <sz val="16"/>
        <color theme="1"/>
        <rFont val="Times New Roman"/>
        <charset val="134"/>
      </rPr>
      <t>E07-02/02</t>
    </r>
    <r>
      <rPr>
        <sz val="16"/>
        <color theme="1"/>
        <rFont val="宋体"/>
        <charset val="134"/>
      </rPr>
      <t>号地块，用地面积约</t>
    </r>
    <r>
      <rPr>
        <sz val="16"/>
        <color theme="1"/>
        <rFont val="Times New Roman"/>
        <charset val="134"/>
      </rPr>
      <t>94</t>
    </r>
    <r>
      <rPr>
        <sz val="16"/>
        <color theme="1"/>
        <rFont val="宋体"/>
        <charset val="134"/>
      </rPr>
      <t>亩，总建筑面积约</t>
    </r>
    <r>
      <rPr>
        <sz val="16"/>
        <color theme="1"/>
        <rFont val="Times New Roman"/>
        <charset val="134"/>
      </rPr>
      <t>5</t>
    </r>
    <r>
      <rPr>
        <sz val="16"/>
        <color theme="1"/>
        <rFont val="宋体"/>
        <charset val="134"/>
      </rPr>
      <t>万平方米，</t>
    </r>
  </si>
  <si>
    <r>
      <rPr>
        <sz val="16"/>
        <rFont val="宋体"/>
        <charset val="134"/>
      </rPr>
      <t>主体结构封顶</t>
    </r>
  </si>
  <si>
    <r>
      <rPr>
        <sz val="16"/>
        <rFont val="宋体"/>
        <charset val="134"/>
      </rPr>
      <t>重点表中未</t>
    </r>
    <r>
      <rPr>
        <sz val="16"/>
        <rFont val="Times New Roman"/>
        <charset val="134"/>
      </rPr>
      <t>0.398</t>
    </r>
  </si>
  <si>
    <r>
      <rPr>
        <sz val="16"/>
        <rFont val="宋体"/>
        <charset val="134"/>
      </rPr>
      <t>★中国科学院大学重庆学院一期</t>
    </r>
  </si>
  <si>
    <r>
      <rPr>
        <sz val="16"/>
        <color theme="1"/>
        <rFont val="宋体"/>
        <charset val="134"/>
      </rPr>
      <t>教学楼、食堂、学生宿舍和运动场等基本教学生活设施</t>
    </r>
  </si>
  <si>
    <r>
      <rPr>
        <sz val="16"/>
        <rFont val="宋体"/>
        <charset val="134"/>
      </rPr>
      <t>主体结构完成</t>
    </r>
    <r>
      <rPr>
        <sz val="16"/>
        <rFont val="Times New Roman"/>
        <charset val="134"/>
      </rPr>
      <t>30%</t>
    </r>
  </si>
  <si>
    <r>
      <rPr>
        <sz val="16"/>
        <rFont val="宋体"/>
        <charset val="134"/>
      </rPr>
      <t>重大项目表中为</t>
    </r>
    <r>
      <rPr>
        <sz val="16"/>
        <rFont val="Times New Roman"/>
        <charset val="134"/>
      </rPr>
      <t>16</t>
    </r>
    <r>
      <rPr>
        <sz val="16"/>
        <rFont val="宋体"/>
        <charset val="134"/>
      </rPr>
      <t>和</t>
    </r>
    <r>
      <rPr>
        <sz val="16"/>
        <rFont val="Times New Roman"/>
        <charset val="134"/>
      </rPr>
      <t>1.5</t>
    </r>
  </si>
  <si>
    <r>
      <rPr>
        <sz val="16"/>
        <rFont val="宋体"/>
        <charset val="134"/>
      </rPr>
      <t>重庆市第九人民医院两江分院</t>
    </r>
  </si>
  <si>
    <t>2017—2021</t>
  </si>
  <si>
    <r>
      <rPr>
        <sz val="16"/>
        <color theme="1"/>
        <rFont val="宋体"/>
        <charset val="134"/>
      </rPr>
      <t>占地</t>
    </r>
    <r>
      <rPr>
        <sz val="16"/>
        <color theme="1"/>
        <rFont val="Times New Roman"/>
        <charset val="134"/>
      </rPr>
      <t>96</t>
    </r>
    <r>
      <rPr>
        <sz val="16"/>
        <color theme="1"/>
        <rFont val="宋体"/>
        <charset val="134"/>
      </rPr>
      <t>亩，床位约</t>
    </r>
    <r>
      <rPr>
        <sz val="16"/>
        <color theme="1"/>
        <rFont val="Times New Roman"/>
        <charset val="134"/>
      </rPr>
      <t>500</t>
    </r>
    <r>
      <rPr>
        <sz val="16"/>
        <color theme="1"/>
        <rFont val="宋体"/>
        <charset val="134"/>
      </rPr>
      <t>床，公立二甲医院。</t>
    </r>
  </si>
  <si>
    <r>
      <rPr>
        <sz val="16"/>
        <rFont val="宋体"/>
        <charset val="134"/>
      </rPr>
      <t>部分基础完工。</t>
    </r>
  </si>
  <si>
    <r>
      <rPr>
        <sz val="16"/>
        <rFont val="宋体"/>
        <charset val="134"/>
      </rPr>
      <t>社会发展局</t>
    </r>
  </si>
  <si>
    <r>
      <rPr>
        <sz val="16"/>
        <rFont val="宋体"/>
        <charset val="134"/>
      </rPr>
      <t>西南大学附属中学两江校区工程</t>
    </r>
  </si>
  <si>
    <r>
      <rPr>
        <sz val="16"/>
        <color theme="1"/>
        <rFont val="宋体"/>
        <charset val="134"/>
      </rPr>
      <t>占地</t>
    </r>
    <r>
      <rPr>
        <sz val="16"/>
        <color theme="1"/>
        <rFont val="Times New Roman"/>
        <charset val="134"/>
      </rPr>
      <t>191</t>
    </r>
    <r>
      <rPr>
        <sz val="16"/>
        <color theme="1"/>
        <rFont val="宋体"/>
        <charset val="134"/>
      </rPr>
      <t>亩，总建筑面积</t>
    </r>
    <r>
      <rPr>
        <sz val="16"/>
        <color theme="1"/>
        <rFont val="Times New Roman"/>
        <charset val="134"/>
      </rPr>
      <t>122284.25</t>
    </r>
    <r>
      <rPr>
        <sz val="16"/>
        <color theme="1"/>
        <rFont val="宋体"/>
        <charset val="134"/>
      </rPr>
      <t>平方米，其中地上</t>
    </r>
    <r>
      <rPr>
        <sz val="16"/>
        <color theme="1"/>
        <rFont val="Times New Roman"/>
        <charset val="134"/>
      </rPr>
      <t>105308</t>
    </r>
    <r>
      <rPr>
        <sz val="16"/>
        <color theme="1"/>
        <rFont val="宋体"/>
        <charset val="134"/>
      </rPr>
      <t>平方米，地下</t>
    </r>
    <r>
      <rPr>
        <sz val="16"/>
        <color theme="1"/>
        <rFont val="Times New Roman"/>
        <charset val="134"/>
      </rPr>
      <t>16976</t>
    </r>
    <r>
      <rPr>
        <sz val="16"/>
        <color theme="1"/>
        <rFont val="宋体"/>
        <charset val="134"/>
      </rPr>
      <t>平方米。</t>
    </r>
  </si>
  <si>
    <r>
      <rPr>
        <b/>
        <sz val="16"/>
        <rFont val="宋体"/>
        <charset val="134"/>
      </rPr>
      <t>二、工业项目</t>
    </r>
  </si>
  <si>
    <r>
      <rPr>
        <sz val="16"/>
        <rFont val="宋体"/>
        <charset val="134"/>
      </rPr>
      <t>★京东方第</t>
    </r>
    <r>
      <rPr>
        <sz val="16"/>
        <rFont val="Times New Roman"/>
        <charset val="134"/>
      </rPr>
      <t>6</t>
    </r>
    <r>
      <rPr>
        <sz val="16"/>
        <rFont val="宋体"/>
        <charset val="134"/>
      </rPr>
      <t>代</t>
    </r>
    <r>
      <rPr>
        <sz val="16"/>
        <rFont val="Times New Roman"/>
        <charset val="134"/>
      </rPr>
      <t>AMOLED</t>
    </r>
    <r>
      <rPr>
        <sz val="16"/>
        <rFont val="宋体"/>
        <charset val="134"/>
      </rPr>
      <t>（柔性）显示面板项目</t>
    </r>
  </si>
  <si>
    <r>
      <rPr>
        <sz val="16"/>
        <rFont val="宋体"/>
        <charset val="134"/>
      </rPr>
      <t>重庆京东方显示技术有限公司</t>
    </r>
  </si>
  <si>
    <r>
      <rPr>
        <sz val="16"/>
        <color theme="1"/>
        <rFont val="宋体"/>
        <charset val="134"/>
      </rPr>
      <t>建设</t>
    </r>
    <r>
      <rPr>
        <sz val="16"/>
        <color theme="1"/>
        <rFont val="Times New Roman"/>
        <charset val="134"/>
      </rPr>
      <t>6</t>
    </r>
    <r>
      <rPr>
        <sz val="16"/>
        <color theme="1"/>
        <rFont val="宋体"/>
        <charset val="134"/>
      </rPr>
      <t>代</t>
    </r>
    <r>
      <rPr>
        <sz val="16"/>
        <color theme="1"/>
        <rFont val="Times New Roman"/>
        <charset val="134"/>
      </rPr>
      <t>AMOLED</t>
    </r>
    <r>
      <rPr>
        <sz val="16"/>
        <color theme="1"/>
        <rFont val="宋体"/>
        <charset val="134"/>
      </rPr>
      <t>（柔性）显示面板生产线，设计产能</t>
    </r>
    <r>
      <rPr>
        <sz val="16"/>
        <color theme="1"/>
        <rFont val="Times New Roman"/>
        <charset val="134"/>
      </rPr>
      <t>48</t>
    </r>
    <r>
      <rPr>
        <sz val="16"/>
        <color theme="1"/>
        <rFont val="宋体"/>
        <charset val="134"/>
      </rPr>
      <t>千片</t>
    </r>
    <r>
      <rPr>
        <sz val="16"/>
        <color theme="1"/>
        <rFont val="Times New Roman"/>
        <charset val="134"/>
      </rPr>
      <t>/</t>
    </r>
    <r>
      <rPr>
        <sz val="16"/>
        <color theme="1"/>
        <rFont val="宋体"/>
        <charset val="134"/>
      </rPr>
      <t>月，主要用于手机产品、车载产品及可折叠笔记本产品。</t>
    </r>
  </si>
  <si>
    <r>
      <rPr>
        <sz val="16"/>
        <rFont val="宋体"/>
        <charset val="134"/>
      </rPr>
      <t>主体施工。</t>
    </r>
  </si>
  <si>
    <r>
      <rPr>
        <sz val="16"/>
        <rFont val="宋体"/>
        <charset val="134"/>
      </rPr>
      <t>产业促进局</t>
    </r>
  </si>
  <si>
    <r>
      <rPr>
        <sz val="16"/>
        <rFont val="宋体"/>
        <charset val="134"/>
      </rPr>
      <t>一期工程总投资预计投资</t>
    </r>
    <r>
      <rPr>
        <sz val="16"/>
        <rFont val="Times New Roman"/>
        <charset val="134"/>
      </rPr>
      <t>33</t>
    </r>
    <r>
      <rPr>
        <sz val="16"/>
        <rFont val="宋体"/>
        <charset val="134"/>
      </rPr>
      <t>亿元，与</t>
    </r>
    <r>
      <rPr>
        <sz val="16"/>
        <rFont val="Times New Roman"/>
        <charset val="134"/>
      </rPr>
      <t>69</t>
    </r>
    <r>
      <rPr>
        <sz val="16"/>
        <rFont val="宋体"/>
        <charset val="134"/>
      </rPr>
      <t>亿不符</t>
    </r>
  </si>
  <si>
    <r>
      <rPr>
        <sz val="16"/>
        <rFont val="宋体"/>
        <charset val="134"/>
      </rPr>
      <t>腾讯西南数据中心二期</t>
    </r>
  </si>
  <si>
    <r>
      <rPr>
        <sz val="16"/>
        <rFont val="宋体"/>
        <charset val="134"/>
      </rPr>
      <t>重庆腾讯信息技术有限公司</t>
    </r>
  </si>
  <si>
    <r>
      <rPr>
        <sz val="16"/>
        <color theme="1"/>
        <rFont val="宋体"/>
        <charset val="134"/>
      </rPr>
      <t>腾讯投建以重庆为中心的西南区域总部，负责相关业务的运营管理和资金结算，主要包括腾讯西部数据中心（</t>
    </r>
    <r>
      <rPr>
        <sz val="16"/>
        <color theme="1"/>
        <rFont val="Times New Roman"/>
        <charset val="134"/>
      </rPr>
      <t>IDC</t>
    </r>
    <r>
      <rPr>
        <sz val="16"/>
        <color theme="1"/>
        <rFont val="宋体"/>
        <charset val="134"/>
      </rPr>
      <t>平台部）、腾讯云业务部、客户服务部、信息安全部、腾讯视频、腾讯游戏、腾讯影业等板块。其中数据中心在水土投建，腾讯视频及其他事业群将集中入驻</t>
    </r>
    <r>
      <rPr>
        <sz val="16"/>
        <color theme="1"/>
        <rFont val="Times New Roman"/>
        <charset val="134"/>
      </rPr>
      <t>“</t>
    </r>
    <r>
      <rPr>
        <sz val="16"/>
        <color theme="1"/>
        <rFont val="宋体"/>
        <charset val="134"/>
      </rPr>
      <t>腾讯大厦</t>
    </r>
    <r>
      <rPr>
        <sz val="16"/>
        <color theme="1"/>
        <rFont val="Times New Roman"/>
        <charset val="134"/>
      </rPr>
      <t>”</t>
    </r>
    <r>
      <rPr>
        <sz val="16"/>
        <color theme="1"/>
        <rFont val="宋体"/>
        <charset val="134"/>
      </rPr>
      <t xml:space="preserve">。</t>
    </r>
  </si>
  <si>
    <r>
      <rPr>
        <sz val="16"/>
        <rFont val="宋体"/>
        <charset val="134"/>
      </rPr>
      <t>市重点表中为</t>
    </r>
    <r>
      <rPr>
        <sz val="16"/>
        <rFont val="Times New Roman"/>
        <charset val="134"/>
      </rPr>
      <t>0.5</t>
    </r>
  </si>
  <si>
    <r>
      <rPr>
        <sz val="16"/>
        <rFont val="宋体"/>
        <charset val="134"/>
      </rPr>
      <t>优必选独角兽园区及生产制造中心项目</t>
    </r>
  </si>
  <si>
    <r>
      <rPr>
        <sz val="16"/>
        <rFont val="宋体"/>
        <charset val="134"/>
      </rPr>
      <t>优必选（重庆）科技有限公司</t>
    </r>
  </si>
  <si>
    <t>2019-2023</t>
  </si>
  <si>
    <r>
      <rPr>
        <sz val="16"/>
        <color theme="1"/>
        <rFont val="宋体"/>
        <charset val="134"/>
      </rPr>
      <t>优必选两江项目投资</t>
    </r>
    <r>
      <rPr>
        <sz val="16"/>
        <color theme="1"/>
        <rFont val="Times New Roman"/>
        <charset val="134"/>
      </rPr>
      <t>40</t>
    </r>
    <r>
      <rPr>
        <sz val="16"/>
        <color theme="1"/>
        <rFont val="宋体"/>
        <charset val="134"/>
      </rPr>
      <t>亿，分两部分实施。一是入住两江水土园区现有楼宇建设生产制造中心，投入</t>
    </r>
    <r>
      <rPr>
        <sz val="16"/>
        <color theme="1"/>
        <rFont val="Times New Roman"/>
        <charset val="134"/>
      </rPr>
      <t>“</t>
    </r>
    <r>
      <rPr>
        <sz val="16"/>
        <color theme="1"/>
        <rFont val="宋体"/>
        <charset val="134"/>
      </rPr>
      <t>机器人生产机器人</t>
    </r>
    <r>
      <rPr>
        <sz val="16"/>
        <color theme="1"/>
        <rFont val="Times New Roman"/>
        <charset val="134"/>
      </rPr>
      <t>”</t>
    </r>
    <r>
      <rPr>
        <sz val="16"/>
        <color theme="1"/>
        <rFont val="宋体"/>
        <charset val="134"/>
      </rPr>
      <t>的无人化产线，主要为服务机器人伺服舵机、</t>
    </r>
    <r>
      <rPr>
        <sz val="16"/>
        <color theme="1"/>
        <rFont val="Times New Roman"/>
        <charset val="134"/>
      </rPr>
      <t>Jimu</t>
    </r>
    <r>
      <rPr>
        <sz val="16"/>
        <color theme="1"/>
        <rFont val="宋体"/>
        <charset val="134"/>
      </rPr>
      <t>机器人及其核心零部件的研发生产；二是购地建设集研发中心、科技体验中心、商务、金融等于一体的独角兽集群园区，引进深度学习、语音识别、定位、导航、激光雷达、芯片、传感器、工业大数据、人工智能等领域的科技企业。</t>
    </r>
  </si>
  <si>
    <r>
      <rPr>
        <sz val="16"/>
        <rFont val="宋体"/>
        <charset val="134"/>
      </rPr>
      <t>一期工程装修</t>
    </r>
  </si>
  <si>
    <r>
      <rPr>
        <sz val="16"/>
        <rFont val="宋体"/>
        <charset val="134"/>
      </rPr>
      <t>联创电子三期项目（联创电子项目（三期））</t>
    </r>
  </si>
  <si>
    <r>
      <rPr>
        <sz val="16"/>
        <rFont val="宋体"/>
        <charset val="134"/>
      </rPr>
      <t>重庆两江联创电子有限公司</t>
    </r>
  </si>
  <si>
    <r>
      <rPr>
        <sz val="16"/>
        <color theme="1"/>
        <rFont val="宋体"/>
        <charset val="134"/>
      </rPr>
      <t>占地面积</t>
    </r>
    <r>
      <rPr>
        <sz val="16"/>
        <color theme="1"/>
        <rFont val="Times New Roman"/>
        <charset val="134"/>
      </rPr>
      <t>181.5</t>
    </r>
    <r>
      <rPr>
        <sz val="16"/>
        <color theme="1"/>
        <rFont val="宋体"/>
        <charset val="134"/>
      </rPr>
      <t>亩，设计面积</t>
    </r>
    <r>
      <rPr>
        <sz val="16"/>
        <color theme="1"/>
        <rFont val="Times New Roman"/>
        <charset val="134"/>
      </rPr>
      <t>183500</t>
    </r>
    <r>
      <rPr>
        <sz val="16"/>
        <color theme="1"/>
        <rFont val="宋体"/>
        <charset val="134"/>
      </rPr>
      <t>平方米，在建面积</t>
    </r>
    <r>
      <rPr>
        <sz val="16"/>
        <color theme="1"/>
        <rFont val="Times New Roman"/>
        <charset val="134"/>
      </rPr>
      <t>183500</t>
    </r>
    <r>
      <rPr>
        <sz val="16"/>
        <color theme="1"/>
        <rFont val="宋体"/>
        <charset val="134"/>
      </rPr>
      <t>平方米。</t>
    </r>
  </si>
  <si>
    <r>
      <rPr>
        <sz val="16"/>
        <rFont val="宋体"/>
        <charset val="134"/>
      </rPr>
      <t>翊宝智慧电子二期工程</t>
    </r>
  </si>
  <si>
    <r>
      <rPr>
        <sz val="16"/>
        <rFont val="宋体"/>
        <charset val="134"/>
      </rPr>
      <t>重庆翊宝智慧电子装置有限公司</t>
    </r>
  </si>
  <si>
    <r>
      <rPr>
        <sz val="16"/>
        <color theme="1"/>
        <rFont val="宋体"/>
        <charset val="134"/>
      </rPr>
      <t>占地</t>
    </r>
    <r>
      <rPr>
        <sz val="16"/>
        <color theme="1"/>
        <rFont val="Times New Roman"/>
        <charset val="134"/>
      </rPr>
      <t>11.6</t>
    </r>
    <r>
      <rPr>
        <sz val="16"/>
        <color theme="1"/>
        <rFont val="宋体"/>
        <charset val="134"/>
      </rPr>
      <t>万平方米，建设生产厂房及配套设施，购置空压机、真空机、等设备</t>
    </r>
    <r>
      <rPr>
        <sz val="16"/>
        <color theme="1"/>
        <rFont val="Times New Roman"/>
        <charset val="134"/>
      </rPr>
      <t>60</t>
    </r>
    <r>
      <rPr>
        <sz val="16"/>
        <color theme="1"/>
        <rFont val="宋体"/>
        <charset val="134"/>
      </rPr>
      <t>台套，年产平板电脑及各类智能穿戴终端产品</t>
    </r>
    <r>
      <rPr>
        <sz val="16"/>
        <color theme="1"/>
        <rFont val="Times New Roman"/>
        <charset val="134"/>
      </rPr>
      <t>1000</t>
    </r>
    <r>
      <rPr>
        <sz val="16"/>
        <color theme="1"/>
        <rFont val="宋体"/>
        <charset val="134"/>
      </rPr>
      <t>万台。</t>
    </r>
  </si>
  <si>
    <r>
      <rPr>
        <sz val="16"/>
        <rFont val="宋体"/>
        <charset val="134"/>
      </rPr>
      <t>厂房基础施工完成，土建工程预计完成</t>
    </r>
    <r>
      <rPr>
        <sz val="16"/>
        <rFont val="Times New Roman"/>
        <charset val="134"/>
      </rPr>
      <t>30%</t>
    </r>
  </si>
  <si>
    <r>
      <rPr>
        <sz val="16"/>
        <rFont val="宋体"/>
        <charset val="134"/>
      </rPr>
      <t>智能网联汽车仿真和在环测试实验室</t>
    </r>
  </si>
  <si>
    <r>
      <rPr>
        <sz val="16"/>
        <rFont val="宋体"/>
        <charset val="134"/>
      </rPr>
      <t>中国汽车工程研究院股份有限公司</t>
    </r>
  </si>
  <si>
    <r>
      <rPr>
        <sz val="16"/>
        <color theme="1"/>
        <rFont val="宋体"/>
        <charset val="134"/>
      </rPr>
      <t xml:space="preserve">试验室分三期建设，第一期是硬件在环试验室，第二期是车辆在环试验室，第三期是通讯测试试验室。</t>
    </r>
  </si>
  <si>
    <r>
      <rPr>
        <sz val="16"/>
        <rFont val="宋体"/>
        <charset val="134"/>
      </rPr>
      <t>一期硬件在环实验室完工</t>
    </r>
  </si>
  <si>
    <r>
      <rPr>
        <sz val="16"/>
        <rFont val="宋体"/>
        <charset val="134"/>
      </rPr>
      <t>中汽公司</t>
    </r>
  </si>
  <si>
    <r>
      <rPr>
        <sz val="16"/>
        <rFont val="宋体"/>
        <charset val="134"/>
      </rPr>
      <t>★大马力发动机技术研发中心和大马力发动机生产线项目</t>
    </r>
  </si>
  <si>
    <r>
      <rPr>
        <sz val="16"/>
        <rFont val="宋体"/>
        <charset val="134"/>
      </rPr>
      <t>重庆康明斯发动机有限公司</t>
    </r>
  </si>
  <si>
    <r>
      <rPr>
        <sz val="16"/>
        <color theme="1"/>
        <rFont val="宋体"/>
        <charset val="134"/>
      </rPr>
      <t>建设大马力发动机技术研发中心和大马力发动机生产线（工厂）及其附属设施。</t>
    </r>
  </si>
  <si>
    <r>
      <rPr>
        <sz val="16"/>
        <rFont val="宋体"/>
        <charset val="134"/>
      </rPr>
      <t>厂房主体工程施工</t>
    </r>
  </si>
  <si>
    <r>
      <rPr>
        <sz val="16"/>
        <color theme="1"/>
        <rFont val="宋体"/>
        <charset val="134"/>
      </rPr>
      <t>重庆果园保税物流中心（</t>
    </r>
    <r>
      <rPr>
        <sz val="16"/>
        <color theme="1"/>
        <rFont val="Times New Roman"/>
        <charset val="134"/>
      </rPr>
      <t>B</t>
    </r>
    <r>
      <rPr>
        <sz val="16"/>
        <color theme="1"/>
        <rFont val="宋体"/>
        <charset val="134"/>
      </rPr>
      <t>型）</t>
    </r>
  </si>
  <si>
    <r>
      <rPr>
        <sz val="16"/>
        <color theme="1"/>
        <rFont val="宋体"/>
        <charset val="134"/>
      </rPr>
      <t>两江新区投资发展集团有限公司</t>
    </r>
  </si>
  <si>
    <r>
      <rPr>
        <sz val="16"/>
        <color theme="1"/>
        <rFont val="宋体"/>
        <charset val="134"/>
      </rPr>
      <t>完工</t>
    </r>
  </si>
  <si>
    <r>
      <rPr>
        <sz val="16"/>
        <color theme="1"/>
        <rFont val="宋体"/>
        <charset val="134"/>
      </rPr>
      <t>重庆果园保税物流中心（</t>
    </r>
    <r>
      <rPr>
        <sz val="16"/>
        <color theme="1"/>
        <rFont val="Times New Roman"/>
        <charset val="134"/>
      </rPr>
      <t>B</t>
    </r>
    <r>
      <rPr>
        <sz val="16"/>
        <color theme="1"/>
        <rFont val="宋体"/>
        <charset val="134"/>
      </rPr>
      <t>型）又名：两江果园保税物流中心（</t>
    </r>
    <r>
      <rPr>
        <sz val="16"/>
        <color theme="1"/>
        <rFont val="Times New Roman"/>
        <charset val="134"/>
      </rPr>
      <t>B</t>
    </r>
    <r>
      <rPr>
        <sz val="16"/>
        <color theme="1"/>
        <rFont val="宋体"/>
        <charset val="134"/>
      </rPr>
      <t>型）。项目位于福宏大道以南，隆港路以西、港埠路以北区域，总用地面积约</t>
    </r>
    <r>
      <rPr>
        <sz val="16"/>
        <color theme="1"/>
        <rFont val="Times New Roman"/>
        <charset val="134"/>
      </rPr>
      <t>300</t>
    </r>
    <r>
      <rPr>
        <sz val="16"/>
        <color theme="1"/>
        <rFont val="宋体"/>
        <charset val="134"/>
      </rPr>
      <t>亩，总建筑面积约</t>
    </r>
    <r>
      <rPr>
        <sz val="16"/>
        <color theme="1"/>
        <rFont val="Times New Roman"/>
        <charset val="134"/>
      </rPr>
      <t>22.755</t>
    </r>
    <r>
      <rPr>
        <sz val="16"/>
        <color theme="1"/>
        <rFont val="宋体"/>
        <charset val="134"/>
      </rPr>
      <t>万方。其中：一期建筑面积约</t>
    </r>
    <r>
      <rPr>
        <sz val="16"/>
        <color theme="1"/>
        <rFont val="Times New Roman"/>
        <charset val="134"/>
      </rPr>
      <t>7.8</t>
    </r>
    <r>
      <rPr>
        <sz val="16"/>
        <color theme="1"/>
        <rFont val="宋体"/>
        <charset val="134"/>
      </rPr>
      <t>万方。一期建设内容包括：仓库、卡口、配套用房、检验场、停车场、智能设备、围网等。近期实施一期工程。</t>
    </r>
  </si>
  <si>
    <r>
      <rPr>
        <sz val="16"/>
        <color theme="1"/>
        <rFont val="宋体"/>
        <charset val="134"/>
      </rPr>
      <t>建成投用</t>
    </r>
  </si>
  <si>
    <r>
      <rPr>
        <sz val="16"/>
        <color theme="1"/>
        <rFont val="宋体"/>
        <charset val="134"/>
      </rPr>
      <t>产业促进局</t>
    </r>
  </si>
  <si>
    <r>
      <rPr>
        <sz val="16"/>
        <color theme="1"/>
        <rFont val="宋体"/>
        <charset val="134"/>
      </rPr>
      <t>两江投资集团</t>
    </r>
  </si>
  <si>
    <r>
      <rPr>
        <sz val="16"/>
        <color theme="1"/>
        <rFont val="宋体"/>
        <charset val="134"/>
      </rPr>
      <t>市级</t>
    </r>
  </si>
  <si>
    <r>
      <rPr>
        <sz val="16"/>
        <color theme="1"/>
        <rFont val="宋体"/>
        <charset val="134"/>
      </rPr>
      <t>市级重点项目名称是</t>
    </r>
    <r>
      <rPr>
        <sz val="16"/>
        <color theme="1"/>
        <rFont val="Times New Roman"/>
        <charset val="134"/>
      </rPr>
      <t>“</t>
    </r>
    <r>
      <rPr>
        <sz val="16"/>
        <color theme="1"/>
        <rFont val="宋体"/>
        <charset val="134"/>
      </rPr>
      <t>中德产业园</t>
    </r>
    <r>
      <rPr>
        <sz val="16"/>
        <color theme="1"/>
        <rFont val="Times New Roman"/>
        <charset val="134"/>
      </rPr>
      <t>”</t>
    </r>
  </si>
  <si>
    <r>
      <rPr>
        <sz val="16"/>
        <rFont val="宋体"/>
        <charset val="134"/>
      </rPr>
      <t>中德产业园（计划名称：中德（龙盛）产业园）</t>
    </r>
  </si>
  <si>
    <r>
      <rPr>
        <sz val="16"/>
        <color theme="1"/>
        <rFont val="宋体"/>
        <charset val="134"/>
      </rPr>
      <t>总建筑面积约</t>
    </r>
    <r>
      <rPr>
        <sz val="16"/>
        <color theme="1"/>
        <rFont val="Times New Roman"/>
        <charset val="134"/>
      </rPr>
      <t>18</t>
    </r>
    <r>
      <rPr>
        <sz val="16"/>
        <color theme="1"/>
        <rFont val="宋体"/>
        <charset val="134"/>
      </rPr>
      <t>万方</t>
    </r>
  </si>
  <si>
    <r>
      <rPr>
        <sz val="16"/>
        <rFont val="宋体"/>
        <charset val="134"/>
      </rPr>
      <t>腾龙数据中心</t>
    </r>
  </si>
  <si>
    <r>
      <rPr>
        <sz val="16"/>
        <rFont val="宋体"/>
        <charset val="134"/>
      </rPr>
      <t>腾龙两江（重庆）科技有限公司</t>
    </r>
  </si>
  <si>
    <r>
      <rPr>
        <sz val="16"/>
        <color theme="1"/>
        <rFont val="宋体"/>
        <charset val="134"/>
      </rPr>
      <t>装修厂房</t>
    </r>
    <r>
      <rPr>
        <sz val="16"/>
        <color theme="1"/>
        <rFont val="Times New Roman"/>
        <charset val="134"/>
      </rPr>
      <t>2</t>
    </r>
    <r>
      <rPr>
        <sz val="16"/>
        <color theme="1"/>
        <rFont val="宋体"/>
        <charset val="134"/>
      </rPr>
      <t>万平方米，力争</t>
    </r>
    <r>
      <rPr>
        <sz val="16"/>
        <color theme="1"/>
        <rFont val="Times New Roman"/>
        <charset val="134"/>
      </rPr>
      <t>3</t>
    </r>
    <r>
      <rPr>
        <sz val="16"/>
        <color theme="1"/>
        <rFont val="宋体"/>
        <charset val="134"/>
      </rPr>
      <t>年内建设达到</t>
    </r>
    <r>
      <rPr>
        <sz val="16"/>
        <color theme="1"/>
        <rFont val="Times New Roman"/>
        <charset val="134"/>
      </rPr>
      <t>3000</t>
    </r>
    <r>
      <rPr>
        <sz val="16"/>
        <color theme="1"/>
        <rFont val="宋体"/>
        <charset val="134"/>
      </rPr>
      <t>个机柜运营能力，</t>
    </r>
    <r>
      <rPr>
        <sz val="16"/>
        <color theme="1"/>
        <rFont val="Times New Roman"/>
        <charset val="134"/>
      </rPr>
      <t>5</t>
    </r>
    <r>
      <rPr>
        <sz val="16"/>
        <color theme="1"/>
        <rFont val="宋体"/>
        <charset val="134"/>
      </rPr>
      <t>年内建设达到</t>
    </r>
    <r>
      <rPr>
        <sz val="16"/>
        <color theme="1"/>
        <rFont val="Times New Roman"/>
        <charset val="134"/>
      </rPr>
      <t>500</t>
    </r>
    <r>
      <rPr>
        <sz val="16"/>
        <color theme="1"/>
        <rFont val="宋体"/>
        <charset val="134"/>
      </rPr>
      <t>机柜运用能力。</t>
    </r>
  </si>
  <si>
    <r>
      <rPr>
        <sz val="16"/>
        <rFont val="宋体"/>
        <charset val="134"/>
      </rPr>
      <t>建成投产</t>
    </r>
  </si>
  <si>
    <r>
      <rPr>
        <sz val="16"/>
        <rFont val="宋体"/>
        <charset val="134"/>
      </rPr>
      <t>★航空钛合金项目</t>
    </r>
  </si>
  <si>
    <r>
      <rPr>
        <sz val="16"/>
        <rFont val="宋体"/>
        <charset val="134"/>
      </rPr>
      <t>重庆金世利钛业有限公司</t>
    </r>
  </si>
  <si>
    <r>
      <rPr>
        <sz val="16"/>
        <color theme="1"/>
        <rFont val="宋体"/>
        <charset val="134"/>
      </rPr>
      <t>建设钛合金棒材、板材生产线，年产</t>
    </r>
    <r>
      <rPr>
        <sz val="16"/>
        <color theme="1"/>
        <rFont val="Times New Roman"/>
        <charset val="134"/>
      </rPr>
      <t>8000</t>
    </r>
    <r>
      <rPr>
        <sz val="16"/>
        <color theme="1"/>
        <rFont val="宋体"/>
        <charset val="134"/>
      </rPr>
      <t>吨钛合金、</t>
    </r>
    <r>
      <rPr>
        <sz val="16"/>
        <color theme="1"/>
        <rFont val="Times New Roman"/>
        <charset val="134"/>
      </rPr>
      <t>3000</t>
    </r>
    <r>
      <rPr>
        <sz val="16"/>
        <color theme="1"/>
        <rFont val="宋体"/>
        <charset val="134"/>
      </rPr>
      <t>吨高温合金。</t>
    </r>
  </si>
  <si>
    <r>
      <rPr>
        <sz val="16"/>
        <rFont val="宋体"/>
        <charset val="134"/>
      </rPr>
      <t>一期建成投产，二期主体建设</t>
    </r>
  </si>
  <si>
    <r>
      <rPr>
        <sz val="16"/>
        <rFont val="宋体"/>
        <charset val="134"/>
      </rPr>
      <t>联创电子项目（二期）</t>
    </r>
  </si>
  <si>
    <r>
      <rPr>
        <sz val="16"/>
        <color theme="1"/>
        <rFont val="宋体"/>
        <charset val="134"/>
      </rPr>
      <t>占地面积</t>
    </r>
    <r>
      <rPr>
        <sz val="16"/>
        <color theme="1"/>
        <rFont val="Times New Roman"/>
        <charset val="134"/>
      </rPr>
      <t>106</t>
    </r>
    <r>
      <rPr>
        <sz val="16"/>
        <color theme="1"/>
        <rFont val="宋体"/>
        <charset val="134"/>
      </rPr>
      <t>亩，设计面积</t>
    </r>
    <r>
      <rPr>
        <sz val="16"/>
        <color theme="1"/>
        <rFont val="Times New Roman"/>
        <charset val="134"/>
      </rPr>
      <t>106800</t>
    </r>
    <r>
      <rPr>
        <sz val="16"/>
        <color theme="1"/>
        <rFont val="宋体"/>
        <charset val="134"/>
      </rPr>
      <t>平方米，在建面积</t>
    </r>
    <r>
      <rPr>
        <sz val="16"/>
        <color theme="1"/>
        <rFont val="Times New Roman"/>
        <charset val="134"/>
      </rPr>
      <t>106800</t>
    </r>
    <r>
      <rPr>
        <sz val="16"/>
        <color theme="1"/>
        <rFont val="宋体"/>
        <charset val="134"/>
      </rPr>
      <t>平方米，主要建设年产</t>
    </r>
    <r>
      <rPr>
        <sz val="16"/>
        <color theme="1"/>
        <rFont val="Times New Roman"/>
        <charset val="134"/>
      </rPr>
      <t>8000</t>
    </r>
    <r>
      <rPr>
        <sz val="16"/>
        <color theme="1"/>
        <rFont val="宋体"/>
        <charset val="134"/>
      </rPr>
      <t>万片触控屏显示一体化产品研发生产基地。</t>
    </r>
  </si>
  <si>
    <r>
      <rPr>
        <sz val="16"/>
        <rFont val="宋体"/>
        <charset val="134"/>
      </rPr>
      <t>部分完工投产</t>
    </r>
  </si>
  <si>
    <r>
      <rPr>
        <sz val="16"/>
        <rFont val="宋体"/>
        <charset val="134"/>
      </rPr>
      <t>★长安福特</t>
    </r>
    <r>
      <rPr>
        <sz val="16"/>
        <rFont val="Times New Roman"/>
        <charset val="134"/>
      </rPr>
      <t>CX483</t>
    </r>
    <r>
      <rPr>
        <sz val="16"/>
        <rFont val="宋体"/>
        <charset val="134"/>
      </rPr>
      <t>（林肯</t>
    </r>
    <r>
      <rPr>
        <sz val="16"/>
        <rFont val="Times New Roman"/>
        <charset val="134"/>
      </rPr>
      <t>MKC</t>
    </r>
    <r>
      <rPr>
        <sz val="16"/>
        <rFont val="宋体"/>
        <charset val="134"/>
      </rPr>
      <t>）技改项目（长安福特</t>
    </r>
    <r>
      <rPr>
        <sz val="16"/>
        <rFont val="Times New Roman"/>
        <charset val="134"/>
      </rPr>
      <t>CX483</t>
    </r>
    <r>
      <rPr>
        <sz val="16"/>
        <rFont val="宋体"/>
        <charset val="134"/>
      </rPr>
      <t>（林肯</t>
    </r>
    <r>
      <rPr>
        <sz val="16"/>
        <rFont val="Times New Roman"/>
        <charset val="134"/>
      </rPr>
      <t>MKC</t>
    </r>
    <r>
      <rPr>
        <sz val="16"/>
        <rFont val="宋体"/>
        <charset val="134"/>
      </rPr>
      <t>）生产线技术改造项目）</t>
    </r>
  </si>
  <si>
    <r>
      <rPr>
        <sz val="16"/>
        <rFont val="宋体"/>
        <charset val="134"/>
      </rPr>
      <t>长安福特汽车有限公司</t>
    </r>
  </si>
  <si>
    <r>
      <rPr>
        <sz val="16"/>
        <color theme="1"/>
        <rFont val="宋体"/>
        <charset val="134"/>
      </rPr>
      <t>对重庆二工厂现有生产线进行技术改造，生产规模为年产</t>
    </r>
    <r>
      <rPr>
        <sz val="16"/>
        <color theme="1"/>
        <rFont val="Times New Roman"/>
        <charset val="134"/>
      </rPr>
      <t>7</t>
    </r>
    <r>
      <rPr>
        <sz val="16"/>
        <color theme="1"/>
        <rFont val="宋体"/>
        <charset val="134"/>
      </rPr>
      <t>万辆</t>
    </r>
    <r>
      <rPr>
        <sz val="16"/>
        <color theme="1"/>
        <rFont val="Times New Roman"/>
        <charset val="134"/>
      </rPr>
      <t>CX483</t>
    </r>
    <r>
      <rPr>
        <sz val="16"/>
        <color theme="1"/>
        <rFont val="宋体"/>
        <charset val="134"/>
      </rPr>
      <t>（林肯</t>
    </r>
    <r>
      <rPr>
        <sz val="16"/>
        <color theme="1"/>
        <rFont val="Times New Roman"/>
        <charset val="134"/>
      </rPr>
      <t>MKC</t>
    </r>
    <r>
      <rPr>
        <sz val="16"/>
        <color theme="1"/>
        <rFont val="宋体"/>
        <charset val="134"/>
      </rPr>
      <t>），整个厂区年产</t>
    </r>
    <r>
      <rPr>
        <sz val="16"/>
        <color theme="1"/>
        <rFont val="Times New Roman"/>
        <charset val="134"/>
      </rPr>
      <t>40</t>
    </r>
    <r>
      <rPr>
        <sz val="16"/>
        <color theme="1"/>
        <rFont val="宋体"/>
        <charset val="134"/>
      </rPr>
      <t>万辆乘用车的生产能力保持不变（含新一代福克斯</t>
    </r>
    <r>
      <rPr>
        <sz val="16"/>
        <color theme="1"/>
        <rFont val="Times New Roman"/>
        <charset val="134"/>
      </rPr>
      <t>28</t>
    </r>
    <r>
      <rPr>
        <sz val="16"/>
        <color theme="1"/>
        <rFont val="宋体"/>
        <charset val="134"/>
      </rPr>
      <t>万辆、翼虎</t>
    </r>
    <r>
      <rPr>
        <sz val="16"/>
        <color theme="1"/>
        <rFont val="Times New Roman"/>
        <charset val="134"/>
      </rPr>
      <t>5</t>
    </r>
    <r>
      <rPr>
        <sz val="16"/>
        <color theme="1"/>
        <rFont val="宋体"/>
        <charset val="134"/>
      </rPr>
      <t>万辆）</t>
    </r>
  </si>
  <si>
    <r>
      <rPr>
        <sz val="16"/>
        <rFont val="宋体"/>
        <charset val="134"/>
      </rPr>
      <t>长安福特汽车公司</t>
    </r>
  </si>
  <si>
    <r>
      <rPr>
        <sz val="16"/>
        <rFont val="宋体"/>
        <charset val="134"/>
      </rPr>
      <t>华邦制药生产基地</t>
    </r>
  </si>
  <si>
    <r>
      <rPr>
        <sz val="16"/>
        <rFont val="宋体"/>
        <charset val="134"/>
      </rPr>
      <t>重庆华邦制药有限公司两江分公司</t>
    </r>
  </si>
  <si>
    <t>2016-2019</t>
  </si>
  <si>
    <r>
      <rPr>
        <sz val="16"/>
        <color theme="1"/>
        <rFont val="宋体"/>
        <charset val="134"/>
      </rPr>
      <t>建设外用制剂、固体口服制剂、口服溶液剂、冻干粉针剂生产线，生产线产能为外用制剂</t>
    </r>
    <r>
      <rPr>
        <sz val="16"/>
        <color theme="1"/>
        <rFont val="Times New Roman"/>
        <charset val="134"/>
      </rPr>
      <t>1.05</t>
    </r>
    <r>
      <rPr>
        <sz val="16"/>
        <color theme="1"/>
        <rFont val="宋体"/>
        <charset val="134"/>
      </rPr>
      <t>亿支（地奈德乳膏、萘替芬酮康唑乳膏、卤米松乳膏等）、片剂</t>
    </r>
    <r>
      <rPr>
        <sz val="16"/>
        <color theme="1"/>
        <rFont val="Times New Roman"/>
        <charset val="134"/>
      </rPr>
      <t>10</t>
    </r>
    <r>
      <rPr>
        <sz val="16"/>
        <color theme="1"/>
        <rFont val="宋体"/>
        <charset val="134"/>
      </rPr>
      <t>亿片（盐酸左西替利嗪片、复方氨肽素片等）、硬胶囊</t>
    </r>
    <r>
      <rPr>
        <sz val="16"/>
        <color theme="1"/>
        <rFont val="Times New Roman"/>
        <charset val="134"/>
      </rPr>
      <t>3</t>
    </r>
    <r>
      <rPr>
        <sz val="16"/>
        <color theme="1"/>
        <rFont val="宋体"/>
        <charset val="134"/>
      </rPr>
      <t>亿粒（阿维</t>
    </r>
    <r>
      <rPr>
        <sz val="16"/>
        <color theme="1"/>
        <rFont val="Times New Roman"/>
        <charset val="134"/>
      </rPr>
      <t>A</t>
    </r>
    <r>
      <rPr>
        <sz val="16"/>
        <color theme="1"/>
        <rFont val="宋体"/>
        <charset val="134"/>
      </rPr>
      <t>胶囊、阿伐斯汀胶囊等）、口服溶液剂</t>
    </r>
    <r>
      <rPr>
        <sz val="16"/>
        <color theme="1"/>
        <rFont val="Times New Roman"/>
        <charset val="134"/>
      </rPr>
      <t>8000</t>
    </r>
    <r>
      <rPr>
        <sz val="16"/>
        <color theme="1"/>
        <rFont val="宋体"/>
        <charset val="134"/>
      </rPr>
      <t>万支（盐酸左西替利嗪口服溶液）、冻干粉针</t>
    </r>
    <r>
      <rPr>
        <sz val="16"/>
        <color theme="1"/>
        <rFont val="Times New Roman"/>
        <charset val="134"/>
      </rPr>
      <t>3000</t>
    </r>
    <r>
      <rPr>
        <sz val="16"/>
        <color theme="1"/>
        <rFont val="宋体"/>
        <charset val="134"/>
      </rPr>
      <t>万支（注射用利福平、注射用甲泼尼龙琥珀酸钠等）。</t>
    </r>
  </si>
  <si>
    <r>
      <rPr>
        <sz val="16"/>
        <rFont val="宋体"/>
        <charset val="134"/>
      </rPr>
      <t>汽车风洞项目</t>
    </r>
  </si>
  <si>
    <r>
      <rPr>
        <sz val="16"/>
        <color theme="1"/>
        <rFont val="宋体"/>
        <charset val="134"/>
      </rPr>
      <t>购置空气动力学</t>
    </r>
    <r>
      <rPr>
        <sz val="16"/>
        <color theme="1"/>
        <rFont val="Times New Roman"/>
        <charset val="134"/>
      </rPr>
      <t>-</t>
    </r>
    <r>
      <rPr>
        <sz val="16"/>
        <color theme="1"/>
        <rFont val="宋体"/>
        <charset val="134"/>
      </rPr>
      <t>声学风洞和环境风洞设备设施及相关配套设备设施，建设一座空气动力学</t>
    </r>
    <r>
      <rPr>
        <sz val="16"/>
        <color theme="1"/>
        <rFont val="Times New Roman"/>
        <charset val="134"/>
      </rPr>
      <t>-</t>
    </r>
    <r>
      <rPr>
        <sz val="16"/>
        <color theme="1"/>
        <rFont val="宋体"/>
        <charset val="134"/>
      </rPr>
      <t>声学风洞（</t>
    </r>
    <r>
      <rPr>
        <sz val="16"/>
        <color theme="1"/>
        <rFont val="Times New Roman"/>
        <charset val="134"/>
      </rPr>
      <t>AAWT</t>
    </r>
    <r>
      <rPr>
        <sz val="16"/>
        <color theme="1"/>
        <rFont val="宋体"/>
        <charset val="134"/>
      </rPr>
      <t>）和一座环境风洞（</t>
    </r>
    <r>
      <rPr>
        <sz val="16"/>
        <color theme="1"/>
        <rFont val="Times New Roman"/>
        <charset val="134"/>
      </rPr>
      <t>CWT</t>
    </r>
    <r>
      <rPr>
        <sz val="16"/>
        <color theme="1"/>
        <rFont val="宋体"/>
        <charset val="134"/>
      </rPr>
      <t>）以及与之配套的设备间、准备间、样品间、保密间及客户工作间等厂房。</t>
    </r>
  </si>
  <si>
    <r>
      <rPr>
        <sz val="16"/>
        <rFont val="宋体"/>
        <charset val="134"/>
      </rPr>
      <t>市级重点表为</t>
    </r>
    <r>
      <rPr>
        <sz val="16"/>
        <rFont val="Times New Roman"/>
        <charset val="134"/>
      </rPr>
      <t>0</t>
    </r>
  </si>
  <si>
    <r>
      <rPr>
        <b/>
        <sz val="16"/>
        <rFont val="SimSun"/>
        <charset val="134"/>
      </rPr>
      <t>三、服务业项目</t>
    </r>
  </si>
  <si>
    <r>
      <rPr>
        <b/>
        <sz val="16"/>
        <rFont val="SimSun"/>
        <charset val="134"/>
      </rPr>
      <t>物流项目</t>
    </r>
  </si>
  <si>
    <r>
      <rPr>
        <b/>
        <sz val="16"/>
        <rFont val="SimSun"/>
        <charset val="134"/>
      </rPr>
      <t>鱼复园区</t>
    </r>
  </si>
  <si>
    <r>
      <rPr>
        <sz val="16"/>
        <rFont val="SimSun"/>
        <charset val="134"/>
      </rPr>
      <t>渝新欧新兴消费品全产业园项目</t>
    </r>
  </si>
  <si>
    <r>
      <rPr>
        <sz val="16"/>
        <rFont val="SimSun"/>
        <charset val="134"/>
      </rPr>
      <t>渝新欧两江（重庆）实业发展有限公司</t>
    </r>
  </si>
  <si>
    <r>
      <rPr>
        <sz val="16"/>
        <color theme="1"/>
        <rFont val="宋体"/>
        <charset val="134"/>
      </rPr>
      <t>完成综合服务区、市场交易区、拆拼箱仓储区、智慧仓储建设。</t>
    </r>
  </si>
  <si>
    <r>
      <rPr>
        <sz val="16"/>
        <color theme="1"/>
        <rFont val="SimSun"/>
        <charset val="134"/>
      </rPr>
      <t>是</t>
    </r>
  </si>
  <si>
    <r>
      <rPr>
        <sz val="16"/>
        <rFont val="SimSun"/>
        <charset val="134"/>
      </rPr>
      <t>完成主体工程</t>
    </r>
    <r>
      <rPr>
        <sz val="16"/>
        <rFont val="Times New Roman"/>
        <charset val="134"/>
      </rPr>
      <t>50%</t>
    </r>
  </si>
  <si>
    <r>
      <rPr>
        <sz val="16"/>
        <rFont val="SimSun"/>
        <charset val="134"/>
      </rPr>
      <t>现代服务业局</t>
    </r>
  </si>
  <si>
    <r>
      <rPr>
        <sz val="16"/>
        <rFont val="SimSun"/>
        <charset val="134"/>
      </rPr>
      <t>两江投资集团</t>
    </r>
  </si>
  <si>
    <t>附件11</t>
  </si>
  <si>
    <t xml:space="preserve">2020年两江新区一般公共预算收支预算表 </t>
  </si>
  <si>
    <t>增长%</t>
  </si>
  <si>
    <r>
      <rPr>
        <sz val="11"/>
        <color theme="1"/>
        <rFont val="宋体"/>
        <charset val="134"/>
        <scheme val="minor"/>
      </rPr>
      <t>2</t>
    </r>
    <r>
      <rPr>
        <sz val="11"/>
        <color theme="1"/>
        <rFont val="宋体"/>
        <charset val="134"/>
        <scheme val="minor"/>
      </rPr>
      <t>019决算</t>
    </r>
  </si>
  <si>
    <t>一、税收收入</t>
  </si>
  <si>
    <t>一、一般公共服务支出</t>
  </si>
  <si>
    <t xml:space="preserve">    增值税</t>
  </si>
  <si>
    <t>二、国防支出</t>
  </si>
  <si>
    <t xml:space="preserve">    企业所得税</t>
  </si>
  <si>
    <t>三、公共安全支出</t>
  </si>
  <si>
    <t xml:space="preserve">    个人所得税</t>
  </si>
  <si>
    <t>四、教育支出</t>
  </si>
  <si>
    <t xml:space="preserve">    资源税</t>
  </si>
  <si>
    <t>五、科学技术支出</t>
  </si>
  <si>
    <t xml:space="preserve">    城市维护建设税</t>
  </si>
  <si>
    <t>六、文化旅游体育与传媒支出</t>
  </si>
  <si>
    <t xml:space="preserve">    房产税</t>
  </si>
  <si>
    <t>七、社会保障和就业支出</t>
  </si>
  <si>
    <t xml:space="preserve">    印花税</t>
  </si>
  <si>
    <t>八、卫生健康支出</t>
  </si>
  <si>
    <t xml:space="preserve">    城镇土地使用税</t>
  </si>
  <si>
    <t>九、节能环保支出</t>
  </si>
  <si>
    <t xml:space="preserve">    土地增值税</t>
  </si>
  <si>
    <t>十、城乡社区支出</t>
  </si>
  <si>
    <t xml:space="preserve">    耕地占用税</t>
  </si>
  <si>
    <t>十一、农林水支出</t>
  </si>
  <si>
    <t xml:space="preserve">    契税</t>
  </si>
  <si>
    <t>十二、交通运输支出</t>
  </si>
  <si>
    <t xml:space="preserve">    环境保护税</t>
  </si>
  <si>
    <t>十三、资源勘探信息等支出</t>
  </si>
  <si>
    <t xml:space="preserve">    其他税收收入</t>
  </si>
  <si>
    <t>十四、商业服务业等支出</t>
  </si>
  <si>
    <t>二、非税收入</t>
  </si>
  <si>
    <t>十五、金融支出</t>
  </si>
  <si>
    <t xml:space="preserve">    专项收入</t>
  </si>
  <si>
    <t>十六、援助其他地区支出</t>
  </si>
  <si>
    <t xml:space="preserve">    行政事业性收费收入</t>
  </si>
  <si>
    <t>十七、自然资源海洋气象等支出</t>
  </si>
  <si>
    <t xml:space="preserve">    罚没收入</t>
  </si>
  <si>
    <t>十八、住房保障支出</t>
  </si>
  <si>
    <t xml:space="preserve">    国有资源（资产）有偿使用收入</t>
  </si>
  <si>
    <t>十九、灾害防治及应急管理支出</t>
  </si>
  <si>
    <r>
      <rPr>
        <sz val="10"/>
        <color indexed="8"/>
        <rFont val="宋体"/>
        <charset val="134"/>
        <scheme val="minor"/>
      </rPr>
      <t xml:space="preserve"> </t>
    </r>
    <r>
      <rPr>
        <sz val="10"/>
        <color theme="1"/>
        <rFont val="宋体"/>
        <charset val="134"/>
        <scheme val="minor"/>
      </rPr>
      <t xml:space="preserve">   政府住房基金收入</t>
    </r>
  </si>
  <si>
    <t>二十、预备费</t>
  </si>
  <si>
    <t xml:space="preserve">    其他收入</t>
  </si>
  <si>
    <t>二十一、债务付息支出</t>
  </si>
  <si>
    <t>二十二、债务发行费支出</t>
  </si>
  <si>
    <t>一、专项上解支出</t>
  </si>
  <si>
    <t>二、上年结转</t>
  </si>
  <si>
    <t>二、地方政府一般债务还本支出</t>
  </si>
  <si>
    <t>三、动用预算稳定调节基金</t>
  </si>
  <si>
    <t>四、调入资金</t>
  </si>
  <si>
    <t>注：1.本表直观反映2020年一般公共预算收入与支出的平衡关系。
    2.收入总计（本级收入合计+转移性收入合计）=支出总计（本级支出合计+转移性支出合计）。</t>
  </si>
  <si>
    <t>附件12</t>
  </si>
  <si>
    <t xml:space="preserve">2020年两江新区一般公共预算支出预算表 </t>
  </si>
  <si>
    <t>预 算 数</t>
  </si>
  <si>
    <t xml:space="preserve">  人大事务</t>
  </si>
  <si>
    <t xml:space="preserve">    其他人大事务支出</t>
  </si>
  <si>
    <t xml:space="preserve">  政协事务</t>
  </si>
  <si>
    <t xml:space="preserve">    其他政协事务支出</t>
  </si>
  <si>
    <t xml:space="preserve">  政府办公厅（室）及相关机构事务</t>
  </si>
  <si>
    <t xml:space="preserve">    行政运行</t>
  </si>
  <si>
    <t xml:space="preserve">    一般行政管理事务</t>
  </si>
  <si>
    <t xml:space="preserve">    机关服务</t>
  </si>
  <si>
    <t xml:space="preserve">    信访事务</t>
  </si>
  <si>
    <t xml:space="preserve">    事业运行</t>
  </si>
  <si>
    <t xml:space="preserve">    其他政府办公厅（室）及相关机构事务支出</t>
  </si>
  <si>
    <t xml:space="preserve">  发展与改革事务</t>
  </si>
  <si>
    <t xml:space="preserve">    其他发展与改革事务支出</t>
  </si>
  <si>
    <t xml:space="preserve">  统计信息事务</t>
  </si>
  <si>
    <t xml:space="preserve">    其他统计信息事务支出</t>
  </si>
  <si>
    <t xml:space="preserve">  财政事务</t>
  </si>
  <si>
    <t xml:space="preserve">    信息化建设</t>
  </si>
  <si>
    <t xml:space="preserve">    其他财政事务支出</t>
  </si>
  <si>
    <t xml:space="preserve">  税收事务</t>
  </si>
  <si>
    <t xml:space="preserve">    其他税收事务支出</t>
  </si>
  <si>
    <t xml:space="preserve">  审计事务</t>
  </si>
  <si>
    <t xml:space="preserve">    其他审计事务支出</t>
  </si>
  <si>
    <t xml:space="preserve">  人力资源事务</t>
  </si>
  <si>
    <t xml:space="preserve">    引进人才费用</t>
  </si>
  <si>
    <t xml:space="preserve">  纪检监察事务</t>
  </si>
  <si>
    <t xml:space="preserve">    其他纪检监察事务支出</t>
  </si>
  <si>
    <t xml:space="preserve">  商贸事务</t>
  </si>
  <si>
    <t xml:space="preserve">    招商引资</t>
  </si>
  <si>
    <t xml:space="preserve">  知识产权事务</t>
  </si>
  <si>
    <t xml:space="preserve">    专利审批</t>
  </si>
  <si>
    <t xml:space="preserve">    知识产权宏观管理</t>
  </si>
  <si>
    <t xml:space="preserve">    其他知识产权事务支出</t>
  </si>
  <si>
    <t xml:space="preserve">  民族事务</t>
  </si>
  <si>
    <t xml:space="preserve">    民族工作专项</t>
  </si>
  <si>
    <t xml:space="preserve">  档案事务</t>
  </si>
  <si>
    <t xml:space="preserve">    档案馆</t>
  </si>
  <si>
    <t xml:space="preserve">    其他档案事务支出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</si>
  <si>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</si>
  <si>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</si>
  <si>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</si>
  <si>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</si>
  <si>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</si>
  <si>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</si>
  <si>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</si>
  <si>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</si>
  <si>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</si>
  <si>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</si>
  <si>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</si>
  <si>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其他统战事务支出</t>
  </si>
  <si>
    <t xml:space="preserve">  其他共产党事务支出</t>
  </si>
  <si>
    <t xml:space="preserve">    其他共产党事务支出</t>
  </si>
  <si>
    <t xml:space="preserve">  市场监督管理事务</t>
  </si>
  <si>
    <t xml:space="preserve">    市场主体管理</t>
  </si>
  <si>
    <t xml:space="preserve">    药品事务</t>
  </si>
  <si>
    <t xml:space="preserve">    食品安全监管</t>
  </si>
  <si>
    <t xml:space="preserve">    其他市场监督管理事务</t>
  </si>
  <si>
    <t xml:space="preserve">  国防动员</t>
  </si>
  <si>
    <t xml:space="preserve">    兵役征集</t>
  </si>
  <si>
    <t xml:space="preserve">    国防教育</t>
  </si>
  <si>
    <t xml:space="preserve">    民兵</t>
  </si>
  <si>
    <t xml:space="preserve">    其他国防动员支出</t>
  </si>
  <si>
    <t xml:space="preserve">  公安</t>
  </si>
  <si>
    <t xml:space="preserve">    执法办案</t>
  </si>
  <si>
    <t xml:space="preserve">    特别业务</t>
  </si>
  <si>
    <t xml:space="preserve">    其他公安支出</t>
  </si>
  <si>
    <t xml:space="preserve">  检察</t>
  </si>
  <si>
    <t xml:space="preserve">    其他检察支出</t>
  </si>
  <si>
    <t xml:space="preserve">  法院</t>
  </si>
  <si>
    <t xml:space="preserve">    其他法院支出</t>
  </si>
  <si>
    <t xml:space="preserve">  司法</t>
  </si>
  <si>
    <t xml:space="preserve">    基层司法业务</t>
  </si>
  <si>
    <t xml:space="preserve">    法律援助</t>
  </si>
  <si>
    <t xml:space="preserve">    社区矫正</t>
  </si>
  <si>
    <t xml:space="preserve">    法制建设</t>
  </si>
  <si>
    <t xml:space="preserve">    其他司法支出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</si>
  <si>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</si>
  <si>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</si>
  <si>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</si>
  <si>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</si>
  <si>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</si>
  <si>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</si>
  <si>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</si>
  <si>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</si>
  <si>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</si>
  <si>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</si>
  <si>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</si>
  <si>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</si>
  <si>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</si>
  <si>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进修及培训</t>
  </si>
  <si>
    <t xml:space="preserve">    教师进修</t>
  </si>
  <si>
    <t xml:space="preserve">    培训支出</t>
  </si>
  <si>
    <t xml:space="preserve">  教育费附加安排的支出</t>
  </si>
  <si>
    <t xml:space="preserve">    城市中小学校舍建设</t>
  </si>
  <si>
    <t xml:space="preserve">    城市中小学教学设施</t>
  </si>
  <si>
    <t xml:space="preserve">  科技条件与服务</t>
  </si>
  <si>
    <t xml:space="preserve">    机构运行</t>
  </si>
  <si>
    <t xml:space="preserve">    其他科技条件与服务支出</t>
  </si>
  <si>
    <t xml:space="preserve">  其他科学技术支出</t>
  </si>
  <si>
    <t xml:space="preserve">    其他科学技术支出</t>
  </si>
  <si>
    <t xml:space="preserve">  文化和旅游</t>
  </si>
  <si>
    <t xml:space="preserve">    群众文化</t>
  </si>
  <si>
    <t xml:space="preserve">    文化和旅游市场管理</t>
  </si>
  <si>
    <t xml:space="preserve">    文化和旅游管理事务</t>
  </si>
  <si>
    <t xml:space="preserve">    其他文化和旅游支出</t>
  </si>
  <si>
    <t xml:space="preserve">  文物</t>
  </si>
  <si>
    <t xml:space="preserve">    文物保护</t>
  </si>
  <si>
    <t xml:space="preserve">  体育</t>
  </si>
  <si>
    <t xml:space="preserve">    群众体育</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</si>
  <si>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</si>
  <si>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</si>
  <si>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</si>
  <si>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</si>
  <si>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</si>
  <si>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</si>
  <si>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</si>
  <si>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劳动人事争议调解仲裁</t>
  </si>
  <si>
    <t xml:space="preserve">    其他人力资源和社会保障管理事务支出</t>
  </si>
  <si>
    <t xml:space="preserve">  民政管理事务</t>
  </si>
  <si>
    <t xml:space="preserve">    社会组织管理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</si>
  <si>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</si>
  <si>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</si>
  <si>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</si>
  <si>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</si>
  <si>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</si>
  <si>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</si>
  <si>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</si>
  <si>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</si>
  <si>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 xml:space="preserve">  就业补助</t>
  </si>
  <si>
    <t xml:space="preserve">    就业创业服务补贴</t>
  </si>
  <si>
    <t xml:space="preserve">    社会保险补贴</t>
  </si>
  <si>
    <t xml:space="preserve">    公益性岗位补贴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</si>
  <si>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</si>
  <si>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</si>
  <si>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</si>
  <si>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</si>
  <si>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</si>
  <si>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</si>
  <si>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</si>
  <si>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</si>
  <si>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</si>
  <si>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</si>
  <si>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</si>
  <si>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</si>
  <si>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</si>
  <si>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</si>
  <si>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</si>
  <si>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</si>
  <si>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</si>
  <si>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</si>
  <si>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</si>
  <si>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</si>
  <si>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</si>
  <si>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</si>
  <si>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</si>
  <si>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</si>
  <si>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</si>
  <si>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</si>
  <si>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</si>
  <si>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</si>
  <si>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</si>
  <si>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临时救助</t>
  </si>
  <si>
    <t xml:space="preserve">    临时救助支出</t>
  </si>
  <si>
    <t xml:space="preserve">  特困人员救助供养</t>
  </si>
  <si>
    <t xml:space="preserve">    城市特困人员救助供养支出</t>
  </si>
  <si>
    <t xml:space="preserve">  其他生活救助</t>
  </si>
  <si>
    <t xml:space="preserve">    其他城市生活救助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</si>
  <si>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</si>
  <si>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</si>
  <si>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</si>
  <si>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</si>
  <si>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</si>
  <si>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</si>
  <si>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</si>
  <si>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</si>
  <si>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</si>
  <si>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其他公立医院支出</t>
  </si>
  <si>
    <t xml:space="preserve">  基层医疗卫生机构</t>
  </si>
  <si>
    <t xml:space="preserve">    城市社区卫生机构</t>
  </si>
  <si>
    <t xml:space="preserve">    其他基层医疗卫生机构支出</t>
  </si>
  <si>
    <t xml:space="preserve">  公共卫生</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</si>
  <si>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</si>
  <si>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</si>
  <si>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</si>
  <si>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</si>
  <si>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</si>
  <si>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</si>
  <si>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</si>
  <si>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</si>
  <si>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</si>
  <si>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</si>
  <si>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</si>
  <si>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</si>
  <si>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</si>
  <si>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</si>
  <si>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</si>
  <si>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</si>
  <si>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</si>
  <si>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</si>
  <si>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其他优抚对象医疗支出</t>
  </si>
  <si>
    <t xml:space="preserve">  其他卫生健康支出</t>
  </si>
  <si>
    <t xml:space="preserve">    其他卫生健康支出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</si>
  <si>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</si>
  <si>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</si>
  <si>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</si>
  <si>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</si>
  <si>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</si>
  <si>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</si>
  <si>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</si>
  <si>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</si>
  <si>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</si>
  <si>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其他节能环保支出</t>
  </si>
  <si>
    <t xml:space="preserve">    其他节能环保支出</t>
  </si>
  <si>
    <t xml:space="preserve">  城乡社区管理事务</t>
  </si>
  <si>
    <t xml:space="preserve">    城管执法</t>
  </si>
  <si>
    <t xml:space="preserve">    工程建设管理</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</si>
  <si>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</si>
  <si>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</si>
  <si>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</si>
  <si>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</si>
  <si>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</si>
  <si>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</si>
  <si>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</si>
  <si>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</si>
  <si>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</si>
  <si>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</si>
  <si>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病虫害控制</t>
  </si>
  <si>
    <t xml:space="preserve">    执法监管</t>
  </si>
  <si>
    <t xml:space="preserve">  林业和草原</t>
  </si>
  <si>
    <t xml:space="preserve">    森林资源培育</t>
  </si>
  <si>
    <t xml:space="preserve">  水利</t>
  </si>
  <si>
    <t xml:space="preserve">    水利工程运行与维护</t>
  </si>
  <si>
    <t xml:space="preserve">    防汛</t>
  </si>
  <si>
    <t xml:space="preserve">    抗旱</t>
  </si>
  <si>
    <t xml:space="preserve">    其他水利支出</t>
  </si>
  <si>
    <t xml:space="preserve">  扶贫</t>
  </si>
  <si>
    <t xml:space="preserve">    其他扶贫支出</t>
  </si>
  <si>
    <t xml:space="preserve">  普惠金融发展支出</t>
  </si>
  <si>
    <t xml:space="preserve">    创业担保贷款贴息</t>
  </si>
  <si>
    <t xml:space="preserve">  公路水路运输</t>
  </si>
  <si>
    <t xml:space="preserve">    交通运输信息化建设</t>
  </si>
  <si>
    <t xml:space="preserve">    公路和运输安全</t>
  </si>
  <si>
    <t xml:space="preserve">    公路运输管理</t>
  </si>
  <si>
    <t xml:space="preserve">    海事管理</t>
  </si>
  <si>
    <t xml:space="preserve">    水路运输管理支出</t>
  </si>
  <si>
    <t xml:space="preserve">    其他公路水路运输支出</t>
  </si>
  <si>
    <t xml:space="preserve">  成品油价格改革对交通运输的补贴</t>
  </si>
  <si>
    <t xml:space="preserve">    成品油价格改革补贴其他支出</t>
  </si>
  <si>
    <t xml:space="preserve">  其他交通运输支出</t>
  </si>
  <si>
    <t xml:space="preserve">    公共交通运营补助</t>
  </si>
  <si>
    <t xml:space="preserve">    其他交通运输支出</t>
  </si>
  <si>
    <t>十三、资源勘探工业信息等支出</t>
  </si>
  <si>
    <t xml:space="preserve">  制造业</t>
  </si>
  <si>
    <t xml:space="preserve">    其他制造业支出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</si>
  <si>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</si>
  <si>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</si>
  <si>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</si>
  <si>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</si>
  <si>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其他资源勘探信息等支出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</si>
  <si>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</si>
  <si>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</si>
  <si>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</si>
  <si>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</si>
  <si>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</si>
  <si>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</si>
  <si>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金融发展支出</t>
  </si>
  <si>
    <t xml:space="preserve">    利息费用补贴支出</t>
  </si>
  <si>
    <t xml:space="preserve">  其他金融支出</t>
  </si>
  <si>
    <t xml:space="preserve">    其他金融支出</t>
  </si>
  <si>
    <t xml:space="preserve">  其他支出</t>
  </si>
  <si>
    <t xml:space="preserve">  自然资源事务</t>
  </si>
  <si>
    <t xml:space="preserve">    其他自然资源事务支出</t>
  </si>
  <si>
    <t xml:space="preserve">  保障性安居工程支出</t>
  </si>
  <si>
    <t xml:space="preserve">    棚户区改造</t>
  </si>
  <si>
    <t xml:space="preserve">    保障性住房租金补贴</t>
  </si>
  <si>
    <t xml:space="preserve">  住房改革支出</t>
  </si>
  <si>
    <t xml:space="preserve">    住房公积金</t>
  </si>
  <si>
    <t xml:space="preserve">    购房补贴</t>
  </si>
  <si>
    <t xml:space="preserve">  应急管理事务</t>
  </si>
  <si>
    <t xml:space="preserve">    安全监管</t>
  </si>
  <si>
    <t xml:space="preserve">  消防事务</t>
  </si>
  <si>
    <t xml:space="preserve">    其他消防事务支出</t>
  </si>
  <si>
    <t xml:space="preserve">  自然灾害救灾及恢复重建支出</t>
  </si>
  <si>
    <t xml:space="preserve">    地方自然灾害救灾补助</t>
  </si>
  <si>
    <t xml:space="preserve">  地方政府一般债务付息支出</t>
  </si>
  <si>
    <t xml:space="preserve">    地方政府一般债券付息支出</t>
  </si>
  <si>
    <t>二十二、债务发行费用支出</t>
  </si>
  <si>
    <t xml:space="preserve">  地方政府一般债务发行费用支出</t>
  </si>
  <si>
    <t>注：本表详细反映2020年一般公共预算支出情况，按《预算法》要求细化到功能分类项级科目。个别项级科目中，其他支出数额较大的，将根据执行中下达的投资计划、项目清单等，按规定列报至相应的功能分类科目下。</t>
  </si>
  <si>
    <t>附件13</t>
  </si>
  <si>
    <t>（按功能分类科目的基本支出和项目支出）</t>
  </si>
  <si>
    <t>项         目</t>
  </si>
  <si>
    <t>基本支出</t>
  </si>
  <si>
    <t>项目支出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</si>
  <si>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</si>
  <si>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</si>
  <si>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</si>
  <si>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</si>
  <si>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</si>
  <si>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</si>
  <si>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</si>
  <si>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</si>
  <si>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</si>
  <si>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</si>
  <si>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</si>
  <si>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</si>
  <si>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</si>
  <si>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</si>
  <si>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</si>
  <si>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</si>
  <si>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</si>
  <si>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</si>
  <si>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灾害防治及应急管理支出</t>
  </si>
  <si>
    <t>预备费</t>
  </si>
  <si>
    <t>债务付息支出</t>
  </si>
  <si>
    <t>债务发行费用支出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</si>
  <si>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</si>
  <si>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r>
      <rPr>
        <sz val="14"/>
        <color theme="1"/>
        <rFont val="方正黑体_GBK"/>
        <charset val="134"/>
      </rPr>
      <t>附件</t>
    </r>
    <r>
      <rPr>
        <sz val="14"/>
        <color theme="1"/>
        <rFont val="Times New Roman"/>
        <charset val="134"/>
      </rPr>
      <t>14</t>
    </r>
  </si>
  <si>
    <r>
      <rPr>
        <sz val="18"/>
        <color theme="1"/>
        <rFont val="Times New Roman"/>
        <charset val="134"/>
      </rPr>
      <t>2020</t>
    </r>
    <r>
      <rPr>
        <sz val="18"/>
        <color theme="1"/>
        <rFont val="方正小标宋_GBK"/>
        <charset val="134"/>
      </rPr>
      <t>年两江新区一般公共预算基本支出预算表</t>
    </r>
    <r>
      <rPr>
        <sz val="18"/>
        <color theme="1"/>
        <rFont val="Times New Roman"/>
        <charset val="134"/>
      </rPr>
      <t xml:space="preserve"> </t>
    </r>
  </si>
  <si>
    <t>（按经济分类科目）</t>
  </si>
  <si>
    <r>
      <rPr>
        <sz val="12"/>
        <color theme="1"/>
        <rFont val="宋体"/>
        <charset val="134"/>
      </rPr>
      <t>单位：万元</t>
    </r>
  </si>
  <si>
    <r>
      <rPr>
        <sz val="14"/>
        <rFont val="方正黑体_GBK"/>
        <charset val="134"/>
      </rPr>
      <t>支</t>
    </r>
    <r>
      <rPr>
        <sz val="14"/>
        <rFont val="Times New Roman"/>
        <charset val="134"/>
      </rPr>
      <t xml:space="preserve">       </t>
    </r>
    <r>
      <rPr>
        <sz val="14"/>
        <rFont val="方正黑体_GBK"/>
        <charset val="134"/>
      </rPr>
      <t>出</t>
    </r>
  </si>
  <si>
    <r>
      <rPr>
        <sz val="14"/>
        <rFont val="方正黑体_GBK"/>
        <charset val="134"/>
      </rPr>
      <t>预</t>
    </r>
    <r>
      <rPr>
        <sz val="14"/>
        <rFont val="Times New Roman"/>
        <charset val="134"/>
      </rPr>
      <t xml:space="preserve"> </t>
    </r>
    <r>
      <rPr>
        <sz val="14"/>
        <rFont val="方正黑体_GBK"/>
        <charset val="134"/>
      </rPr>
      <t>算</t>
    </r>
    <r>
      <rPr>
        <sz val="14"/>
        <rFont val="Times New Roman"/>
        <charset val="134"/>
      </rPr>
      <t xml:space="preserve"> </t>
    </r>
    <r>
      <rPr>
        <sz val="14"/>
        <rFont val="方正黑体_GBK"/>
        <charset val="134"/>
      </rPr>
      <t>数</t>
    </r>
  </si>
  <si>
    <r>
      <rPr>
        <sz val="12"/>
        <rFont val="方正黑体_GBK"/>
        <charset val="134"/>
      </rPr>
      <t>本级基本支出合计</t>
    </r>
  </si>
  <si>
    <r>
      <rPr>
        <sz val="10"/>
        <rFont val="宋体"/>
        <charset val="134"/>
      </rPr>
      <t>一、机关工资福利支出</t>
    </r>
  </si>
  <si>
    <r>
      <rPr>
        <sz val="10"/>
        <rFont val="Times New Roman"/>
        <charset val="134"/>
      </rPr>
      <t xml:space="preserve">    </t>
    </r>
    <r>
      <rPr>
        <sz val="10"/>
        <rFont val="宋体"/>
        <charset val="134"/>
      </rPr>
      <t>工资津补贴</t>
    </r>
  </si>
  <si>
    <r>
      <rPr>
        <sz val="10"/>
        <rFont val="Times New Roman"/>
        <charset val="134"/>
      </rPr>
      <t xml:space="preserve">    </t>
    </r>
    <r>
      <rPr>
        <sz val="10"/>
        <rFont val="宋体"/>
        <charset val="134"/>
      </rPr>
      <t>社会保障缴费</t>
    </r>
  </si>
  <si>
    <r>
      <rPr>
        <sz val="10"/>
        <rFont val="Times New Roman"/>
        <charset val="134"/>
      </rPr>
      <t xml:space="preserve">    </t>
    </r>
    <r>
      <rPr>
        <sz val="10"/>
        <rFont val="宋体"/>
        <charset val="134"/>
      </rPr>
      <t>住房公积金</t>
    </r>
    <r>
      <rPr>
        <sz val="10"/>
        <rFont val="Times New Roman"/>
        <charset val="134"/>
      </rPr>
      <t xml:space="preserve"> </t>
    </r>
  </si>
  <si>
    <r>
      <rPr>
        <sz val="10"/>
        <rFont val="Times New Roman"/>
        <charset val="134"/>
      </rPr>
      <t xml:space="preserve">    </t>
    </r>
    <r>
      <rPr>
        <sz val="10"/>
        <rFont val="宋体"/>
        <charset val="134"/>
      </rPr>
      <t>其他工资福利支出</t>
    </r>
  </si>
  <si>
    <r>
      <rPr>
        <sz val="10"/>
        <rFont val="宋体"/>
        <charset val="134"/>
      </rPr>
      <t>二、机关商品和服务支出</t>
    </r>
  </si>
  <si>
    <r>
      <rPr>
        <sz val="10"/>
        <rFont val="Times New Roman"/>
        <charset val="134"/>
      </rPr>
      <t xml:space="preserve">    </t>
    </r>
    <r>
      <rPr>
        <sz val="10"/>
        <rFont val="宋体"/>
        <charset val="134"/>
      </rPr>
      <t>办公经费</t>
    </r>
  </si>
  <si>
    <r>
      <rPr>
        <sz val="10"/>
        <rFont val="Times New Roman"/>
        <charset val="134"/>
      </rPr>
      <t xml:space="preserve">    </t>
    </r>
    <r>
      <rPr>
        <sz val="10"/>
        <rFont val="宋体"/>
        <charset val="134"/>
      </rPr>
      <t>会议费</t>
    </r>
  </si>
  <si>
    <r>
      <rPr>
        <sz val="10"/>
        <rFont val="Times New Roman"/>
        <charset val="134"/>
      </rPr>
      <t xml:space="preserve">    </t>
    </r>
    <r>
      <rPr>
        <sz val="10"/>
        <rFont val="宋体"/>
        <charset val="134"/>
      </rPr>
      <t>培训费</t>
    </r>
  </si>
  <si>
    <r>
      <rPr>
        <sz val="10"/>
        <rFont val="Times New Roman"/>
        <charset val="134"/>
      </rPr>
      <t xml:space="preserve">    </t>
    </r>
    <r>
      <rPr>
        <sz val="10"/>
        <rFont val="宋体"/>
        <charset val="134"/>
      </rPr>
      <t>专用材料购置费</t>
    </r>
  </si>
  <si>
    <r>
      <rPr>
        <sz val="10"/>
        <rFont val="Times New Roman"/>
        <charset val="134"/>
      </rPr>
      <t xml:space="preserve">    </t>
    </r>
    <r>
      <rPr>
        <sz val="10"/>
        <rFont val="宋体"/>
        <charset val="134"/>
      </rPr>
      <t>委托业务费</t>
    </r>
  </si>
  <si>
    <r>
      <rPr>
        <sz val="10"/>
        <rFont val="Times New Roman"/>
        <charset val="134"/>
      </rPr>
      <t xml:space="preserve">    </t>
    </r>
    <r>
      <rPr>
        <sz val="10"/>
        <rFont val="宋体"/>
        <charset val="134"/>
      </rPr>
      <t>公务接待费</t>
    </r>
  </si>
  <si>
    <r>
      <rPr>
        <sz val="10"/>
        <rFont val="Times New Roman"/>
        <charset val="134"/>
      </rPr>
      <t xml:space="preserve">    </t>
    </r>
    <r>
      <rPr>
        <sz val="10"/>
        <rFont val="宋体"/>
        <charset val="134"/>
      </rPr>
      <t>因公出国（境）费用</t>
    </r>
  </si>
  <si>
    <r>
      <rPr>
        <sz val="10"/>
        <rFont val="Times New Roman"/>
        <charset val="134"/>
      </rPr>
      <t xml:space="preserve">    </t>
    </r>
    <r>
      <rPr>
        <sz val="10"/>
        <rFont val="宋体"/>
        <charset val="134"/>
      </rPr>
      <t>公务用车运行维护费</t>
    </r>
  </si>
  <si>
    <r>
      <rPr>
        <sz val="10"/>
        <rFont val="Times New Roman"/>
        <charset val="134"/>
      </rPr>
      <t xml:space="preserve">    </t>
    </r>
    <r>
      <rPr>
        <sz val="10"/>
        <rFont val="宋体"/>
        <charset val="134"/>
      </rPr>
      <t>维修（护）费</t>
    </r>
  </si>
  <si>
    <r>
      <rPr>
        <sz val="10"/>
        <rFont val="Times New Roman"/>
        <charset val="134"/>
      </rPr>
      <t xml:space="preserve">    </t>
    </r>
    <r>
      <rPr>
        <sz val="10"/>
        <rFont val="宋体"/>
        <charset val="134"/>
      </rPr>
      <t>其他商品和服务支出</t>
    </r>
  </si>
  <si>
    <r>
      <rPr>
        <sz val="10"/>
        <rFont val="宋体"/>
        <charset val="134"/>
      </rPr>
      <t>三、机关资本性支出（一）</t>
    </r>
  </si>
  <si>
    <r>
      <rPr>
        <sz val="10"/>
        <rFont val="Times New Roman"/>
        <charset val="134"/>
      </rPr>
      <t xml:space="preserve">    </t>
    </r>
    <r>
      <rPr>
        <sz val="10"/>
        <rFont val="宋体"/>
        <charset val="134"/>
      </rPr>
      <t>公务用车购置</t>
    </r>
  </si>
  <si>
    <r>
      <rPr>
        <sz val="10"/>
        <rFont val="Times New Roman"/>
        <charset val="134"/>
      </rPr>
      <t xml:space="preserve">    </t>
    </r>
    <r>
      <rPr>
        <sz val="10"/>
        <rFont val="宋体"/>
        <charset val="134"/>
      </rPr>
      <t>设备购置</t>
    </r>
  </si>
  <si>
    <r>
      <rPr>
        <sz val="10"/>
        <rFont val="Times New Roman"/>
        <charset val="134"/>
      </rPr>
      <t xml:space="preserve">    </t>
    </r>
    <r>
      <rPr>
        <sz val="10"/>
        <rFont val="宋体"/>
        <charset val="134"/>
      </rPr>
      <t>其他资本性支出</t>
    </r>
  </si>
  <si>
    <r>
      <rPr>
        <sz val="10"/>
        <rFont val="宋体"/>
        <charset val="134"/>
      </rPr>
      <t>四、对事业单位经常性补助</t>
    </r>
  </si>
  <si>
    <r>
      <rPr>
        <sz val="10"/>
        <rFont val="Times New Roman"/>
        <charset val="134"/>
      </rPr>
      <t xml:space="preserve">    </t>
    </r>
    <r>
      <rPr>
        <sz val="10"/>
        <rFont val="宋体"/>
        <charset val="134"/>
      </rPr>
      <t>工资福利支出</t>
    </r>
  </si>
  <si>
    <r>
      <rPr>
        <sz val="10"/>
        <rFont val="Times New Roman"/>
        <charset val="134"/>
      </rPr>
      <t xml:space="preserve">    </t>
    </r>
    <r>
      <rPr>
        <sz val="10"/>
        <rFont val="宋体"/>
        <charset val="134"/>
      </rPr>
      <t>商品和服务支出</t>
    </r>
  </si>
  <si>
    <r>
      <rPr>
        <sz val="10"/>
        <rFont val="宋体"/>
        <charset val="134"/>
      </rPr>
      <t>五、对事业单位资本性补助</t>
    </r>
  </si>
  <si>
    <r>
      <rPr>
        <sz val="10"/>
        <rFont val="Times New Roman"/>
        <charset val="134"/>
      </rPr>
      <t xml:space="preserve">    </t>
    </r>
    <r>
      <rPr>
        <sz val="10"/>
        <rFont val="宋体"/>
        <charset val="134"/>
      </rPr>
      <t>资本性支出（一）</t>
    </r>
  </si>
  <si>
    <r>
      <rPr>
        <sz val="10"/>
        <rFont val="宋体"/>
        <charset val="134"/>
      </rPr>
      <t>六、对个人和家庭的补助</t>
    </r>
  </si>
  <si>
    <r>
      <rPr>
        <sz val="10"/>
        <rFont val="Times New Roman"/>
        <charset val="134"/>
      </rPr>
      <t xml:space="preserve">    </t>
    </r>
    <r>
      <rPr>
        <sz val="10"/>
        <rFont val="宋体"/>
        <charset val="134"/>
      </rPr>
      <t>社会福利和救助</t>
    </r>
  </si>
  <si>
    <r>
      <rPr>
        <sz val="10"/>
        <rFont val="Times New Roman"/>
        <charset val="134"/>
      </rPr>
      <t xml:space="preserve">    </t>
    </r>
    <r>
      <rPr>
        <sz val="10"/>
        <rFont val="宋体"/>
        <charset val="134"/>
      </rPr>
      <t>离退休费</t>
    </r>
  </si>
  <si>
    <r>
      <rPr>
        <sz val="10"/>
        <rFont val="Times New Roman"/>
        <charset val="134"/>
      </rPr>
      <t xml:space="preserve">    </t>
    </r>
    <r>
      <rPr>
        <sz val="10"/>
        <rFont val="宋体"/>
        <charset val="134"/>
      </rPr>
      <t>其他对个人和家庭补助</t>
    </r>
  </si>
  <si>
    <r>
      <rPr>
        <sz val="11"/>
        <color theme="1"/>
        <rFont val="宋体"/>
        <charset val="134"/>
      </rPr>
      <t>注：</t>
    </r>
    <r>
      <rPr>
        <sz val="11"/>
        <color theme="1"/>
        <rFont val="Times New Roman"/>
        <charset val="134"/>
      </rPr>
      <t>1.</t>
    </r>
    <r>
      <rPr>
        <sz val="11"/>
        <color theme="1"/>
        <rFont val="宋体"/>
        <charset val="134"/>
      </rPr>
      <t>本表按照新的</t>
    </r>
    <r>
      <rPr>
        <sz val="11"/>
        <color theme="1"/>
        <rFont val="Times New Roman"/>
        <charset val="134"/>
      </rPr>
      <t>“</t>
    </r>
    <r>
      <rPr>
        <sz val="11"/>
        <color theme="1"/>
        <rFont val="宋体"/>
        <charset val="134"/>
      </rPr>
      <t>政府预算支出经济分类科目</t>
    </r>
    <r>
      <rPr>
        <sz val="11"/>
        <color theme="1"/>
        <rFont val="Times New Roman"/>
        <charset val="134"/>
      </rPr>
      <t xml:space="preserve">” </t>
    </r>
    <r>
      <rPr>
        <sz val="11"/>
        <color theme="1"/>
        <rFont val="宋体"/>
        <charset val="134"/>
      </rPr>
      <t>将区本级基本支出细化到款级科目。</t>
    </r>
    <r>
      <rPr>
        <sz val="11"/>
        <color theme="1"/>
        <rFont val="Times New Roman"/>
        <charset val="134"/>
      </rPr>
      <t xml:space="preserve"> 
       2.</t>
    </r>
    <r>
      <rPr>
        <sz val="11"/>
        <color theme="1"/>
        <rFont val="宋体"/>
        <charset val="134"/>
      </rPr>
      <t>本表的本级基本支出合计数与表</t>
    </r>
    <r>
      <rPr>
        <sz val="11"/>
        <color theme="1"/>
        <rFont val="Times New Roman"/>
        <charset val="134"/>
      </rPr>
      <t>13</t>
    </r>
    <r>
      <rPr>
        <sz val="11"/>
        <color theme="1"/>
        <rFont val="宋体"/>
        <charset val="134"/>
      </rPr>
      <t xml:space="preserve">的本级基本支出合计数相等。
</t>
    </r>
    <r>
      <rPr>
        <sz val="11"/>
        <color theme="1"/>
        <rFont val="Times New Roman"/>
        <charset val="134"/>
      </rPr>
      <t xml:space="preserve">       3.</t>
    </r>
    <r>
      <rPr>
        <sz val="11"/>
        <color theme="1"/>
        <rFont val="宋体"/>
        <charset val="134"/>
      </rPr>
      <t>表中两个</t>
    </r>
    <r>
      <rPr>
        <sz val="11"/>
        <color theme="1"/>
        <rFont val="Times New Roman"/>
        <charset val="134"/>
      </rPr>
      <t>“</t>
    </r>
    <r>
      <rPr>
        <sz val="11"/>
        <color theme="1"/>
        <rFont val="宋体"/>
        <charset val="134"/>
      </rPr>
      <t>资本性支出（一）</t>
    </r>
    <r>
      <rPr>
        <sz val="11"/>
        <color theme="1"/>
        <rFont val="Times New Roman"/>
        <charset val="134"/>
      </rPr>
      <t>”</t>
    </r>
    <r>
      <rPr>
        <sz val="11"/>
        <color theme="1"/>
        <rFont val="宋体"/>
        <charset val="134"/>
      </rPr>
      <t>均反映非</t>
    </r>
    <r>
      <rPr>
        <sz val="11"/>
        <color theme="1"/>
        <rFont val="Times New Roman"/>
        <charset val="134"/>
      </rPr>
      <t>“</t>
    </r>
    <r>
      <rPr>
        <sz val="11"/>
        <color theme="1"/>
        <rFont val="宋体"/>
        <charset val="134"/>
      </rPr>
      <t>切块到发展改革部门安排</t>
    </r>
    <r>
      <rPr>
        <sz val="11"/>
        <color theme="1"/>
        <rFont val="Times New Roman"/>
        <charset val="134"/>
      </rPr>
      <t>”</t>
    </r>
    <r>
      <rPr>
        <sz val="11"/>
        <color theme="1"/>
        <rFont val="宋体"/>
        <charset val="134"/>
      </rPr>
      <t>的资本性支出。</t>
    </r>
  </si>
  <si>
    <r>
      <rPr>
        <sz val="14"/>
        <color theme="1"/>
        <rFont val="方正黑体_GBK"/>
        <charset val="134"/>
      </rPr>
      <t>附件</t>
    </r>
    <r>
      <rPr>
        <sz val="14"/>
        <color theme="1"/>
        <rFont val="Times New Roman"/>
        <charset val="134"/>
      </rPr>
      <t>15</t>
    </r>
  </si>
  <si>
    <r>
      <rPr>
        <sz val="18"/>
        <color theme="1"/>
        <rFont val="Times New Roman"/>
        <charset val="134"/>
      </rPr>
      <t>2020</t>
    </r>
    <r>
      <rPr>
        <sz val="18"/>
        <color theme="1"/>
        <rFont val="方正小标宋_GBK"/>
        <charset val="134"/>
      </rPr>
      <t>年两江新区一般公共预算转移支付收支预算表</t>
    </r>
    <r>
      <rPr>
        <sz val="18"/>
        <color theme="1"/>
        <rFont val="Times New Roman"/>
        <charset val="134"/>
      </rPr>
      <t xml:space="preserve"> </t>
    </r>
  </si>
  <si>
    <r>
      <rPr>
        <sz val="14"/>
        <rFont val="方正黑体_GBK"/>
        <charset val="134"/>
      </rPr>
      <t>收</t>
    </r>
    <r>
      <rPr>
        <sz val="14"/>
        <rFont val="Times New Roman"/>
        <charset val="134"/>
      </rPr>
      <t xml:space="preserve">        </t>
    </r>
    <r>
      <rPr>
        <sz val="14"/>
        <rFont val="方正黑体_GBK"/>
        <charset val="134"/>
      </rPr>
      <t>入</t>
    </r>
  </si>
  <si>
    <r>
      <rPr>
        <sz val="14"/>
        <rFont val="方正黑体_GBK"/>
        <charset val="134"/>
      </rPr>
      <t>预算数</t>
    </r>
  </si>
  <si>
    <r>
      <rPr>
        <sz val="14"/>
        <rFont val="方正黑体_GBK"/>
        <charset val="134"/>
      </rPr>
      <t>支</t>
    </r>
    <r>
      <rPr>
        <sz val="14"/>
        <rFont val="Times New Roman"/>
        <charset val="134"/>
      </rPr>
      <t xml:space="preserve">        </t>
    </r>
    <r>
      <rPr>
        <sz val="14"/>
        <rFont val="方正黑体_GBK"/>
        <charset val="134"/>
      </rPr>
      <t>出</t>
    </r>
  </si>
  <si>
    <r>
      <rPr>
        <sz val="14"/>
        <color theme="1"/>
        <rFont val="方正黑体_GBK"/>
        <charset val="134"/>
      </rPr>
      <t>转移性收入合计</t>
    </r>
  </si>
  <si>
    <r>
      <rPr>
        <sz val="14"/>
        <rFont val="方正黑体_GBK"/>
        <charset val="134"/>
      </rPr>
      <t>转移性支出合计</t>
    </r>
  </si>
  <si>
    <r>
      <rPr>
        <sz val="10"/>
        <color theme="1"/>
        <rFont val="宋体"/>
        <charset val="134"/>
      </rPr>
      <t>一、上级补助收入</t>
    </r>
  </si>
  <si>
    <r>
      <rPr>
        <sz val="10"/>
        <color theme="1"/>
        <rFont val="宋体"/>
        <charset val="134"/>
      </rPr>
      <t>（一）返还性收入</t>
    </r>
  </si>
  <si>
    <r>
      <rPr>
        <sz val="10"/>
        <color indexed="8"/>
        <rFont val="宋体"/>
        <charset val="134"/>
      </rPr>
      <t>（一）体制上解</t>
    </r>
  </si>
  <si>
    <r>
      <rPr>
        <sz val="10"/>
        <color theme="1"/>
        <rFont val="宋体"/>
        <charset val="134"/>
      </rPr>
      <t>（二）一般性转移支付收入</t>
    </r>
  </si>
  <si>
    <r>
      <rPr>
        <sz val="10"/>
        <color indexed="8"/>
        <rFont val="宋体"/>
        <charset val="134"/>
      </rPr>
      <t>（二）专项上解</t>
    </r>
  </si>
  <si>
    <r>
      <rPr>
        <sz val="10"/>
        <color theme="1"/>
        <rFont val="Times New Roman"/>
        <charset val="134"/>
      </rPr>
      <t xml:space="preserve">       </t>
    </r>
    <r>
      <rPr>
        <sz val="10"/>
        <color theme="1"/>
        <rFont val="宋体"/>
        <charset val="134"/>
      </rPr>
      <t>体制补助收入</t>
    </r>
  </si>
  <si>
    <r>
      <rPr>
        <sz val="10"/>
        <color indexed="8"/>
        <rFont val="宋体"/>
        <charset val="134"/>
      </rPr>
      <t>二、地方政府一般债务还本支出</t>
    </r>
  </si>
  <si>
    <r>
      <rPr>
        <sz val="10"/>
        <color theme="1"/>
        <rFont val="Times New Roman"/>
        <charset val="134"/>
      </rPr>
      <t xml:space="preserve">       </t>
    </r>
    <r>
      <rPr>
        <sz val="10"/>
        <color theme="1"/>
        <rFont val="宋体"/>
        <charset val="134"/>
      </rPr>
      <t>均衡性转移支付收入</t>
    </r>
  </si>
  <si>
    <r>
      <rPr>
        <sz val="10"/>
        <color theme="1"/>
        <rFont val="Times New Roman"/>
        <charset val="134"/>
      </rPr>
      <t xml:space="preserve">       </t>
    </r>
    <r>
      <rPr>
        <sz val="10"/>
        <color theme="1"/>
        <rFont val="宋体"/>
        <charset val="134"/>
      </rPr>
      <t>结算补助收入</t>
    </r>
  </si>
  <si>
    <r>
      <rPr>
        <sz val="10"/>
        <color theme="1"/>
        <rFont val="Times New Roman"/>
        <charset val="134"/>
      </rPr>
      <t xml:space="preserve">       </t>
    </r>
    <r>
      <rPr>
        <sz val="10"/>
        <color theme="1"/>
        <rFont val="宋体"/>
        <charset val="134"/>
      </rPr>
      <t>教育共同财政事权转移支付收入</t>
    </r>
    <r>
      <rPr>
        <sz val="10"/>
        <color theme="1"/>
        <rFont val="Times New Roman"/>
        <charset val="134"/>
      </rPr>
      <t xml:space="preserve">  </t>
    </r>
  </si>
  <si>
    <r>
      <rPr>
        <sz val="10"/>
        <color theme="1"/>
        <rFont val="Times New Roman"/>
        <charset val="134"/>
      </rPr>
      <t xml:space="preserve">       </t>
    </r>
    <r>
      <rPr>
        <sz val="10"/>
        <color theme="1"/>
        <rFont val="宋体"/>
        <charset val="134"/>
      </rPr>
      <t>社会保障和就业共同财政事权转移支付收入</t>
    </r>
    <r>
      <rPr>
        <sz val="10"/>
        <color theme="1"/>
        <rFont val="Times New Roman"/>
        <charset val="134"/>
      </rPr>
      <t xml:space="preserve">  </t>
    </r>
  </si>
  <si>
    <r>
      <rPr>
        <sz val="10"/>
        <color theme="1"/>
        <rFont val="Times New Roman"/>
        <charset val="134"/>
      </rPr>
      <t xml:space="preserve">       </t>
    </r>
    <r>
      <rPr>
        <sz val="10"/>
        <color theme="1"/>
        <rFont val="宋体"/>
        <charset val="134"/>
      </rPr>
      <t>医疗卫生共同财政事权转移支付收入</t>
    </r>
    <r>
      <rPr>
        <sz val="10"/>
        <color theme="1"/>
        <rFont val="Times New Roman"/>
        <charset val="134"/>
      </rPr>
      <t xml:space="preserve">  </t>
    </r>
  </si>
  <si>
    <r>
      <rPr>
        <sz val="10"/>
        <color theme="1"/>
        <rFont val="Times New Roman"/>
        <charset val="134"/>
      </rPr>
      <t xml:space="preserve">       </t>
    </r>
    <r>
      <rPr>
        <sz val="10"/>
        <color theme="1"/>
        <rFont val="宋体"/>
        <charset val="134"/>
      </rPr>
      <t>其他一般性转移支付收入</t>
    </r>
  </si>
  <si>
    <r>
      <rPr>
        <sz val="10"/>
        <color theme="1"/>
        <rFont val="宋体"/>
        <charset val="134"/>
      </rPr>
      <t>（三）专项转移支付收入</t>
    </r>
  </si>
  <si>
    <r>
      <rPr>
        <sz val="10"/>
        <color theme="1"/>
        <rFont val="Times New Roman"/>
        <charset val="134"/>
      </rPr>
      <t xml:space="preserve">       </t>
    </r>
    <r>
      <rPr>
        <sz val="10"/>
        <color theme="1"/>
        <rFont val="宋体"/>
        <charset val="134"/>
      </rPr>
      <t>一般公共服务</t>
    </r>
  </si>
  <si>
    <r>
      <rPr>
        <sz val="10"/>
        <color theme="1"/>
        <rFont val="Times New Roman"/>
        <charset val="134"/>
      </rPr>
      <t xml:space="preserve">       </t>
    </r>
    <r>
      <rPr>
        <sz val="10"/>
        <color theme="1"/>
        <rFont val="宋体"/>
        <charset val="134"/>
      </rPr>
      <t>教育</t>
    </r>
  </si>
  <si>
    <r>
      <rPr>
        <sz val="10"/>
        <color theme="1"/>
        <rFont val="Times New Roman"/>
        <charset val="134"/>
      </rPr>
      <t xml:space="preserve">       </t>
    </r>
    <r>
      <rPr>
        <sz val="10"/>
        <color theme="1"/>
        <rFont val="宋体"/>
        <charset val="134"/>
      </rPr>
      <t>科学技术</t>
    </r>
  </si>
  <si>
    <r>
      <rPr>
        <sz val="10"/>
        <color theme="1"/>
        <rFont val="Times New Roman"/>
        <charset val="134"/>
      </rPr>
      <t xml:space="preserve">       </t>
    </r>
    <r>
      <rPr>
        <sz val="10"/>
        <color theme="1"/>
        <rFont val="宋体"/>
        <charset val="134"/>
      </rPr>
      <t>文化旅游体育与传媒</t>
    </r>
  </si>
  <si>
    <r>
      <rPr>
        <sz val="10"/>
        <color theme="1"/>
        <rFont val="Times New Roman"/>
        <charset val="134"/>
      </rPr>
      <t xml:space="preserve">       </t>
    </r>
    <r>
      <rPr>
        <sz val="10"/>
        <color theme="1"/>
        <rFont val="宋体"/>
        <charset val="134"/>
      </rPr>
      <t>社会保障和就业</t>
    </r>
  </si>
  <si>
    <r>
      <rPr>
        <sz val="10"/>
        <color theme="1"/>
        <rFont val="Times New Roman"/>
        <charset val="134"/>
      </rPr>
      <t xml:space="preserve">       </t>
    </r>
    <r>
      <rPr>
        <sz val="10"/>
        <color theme="1"/>
        <rFont val="宋体"/>
        <charset val="134"/>
      </rPr>
      <t>卫生健康</t>
    </r>
  </si>
  <si>
    <r>
      <rPr>
        <sz val="10"/>
        <color theme="1"/>
        <rFont val="Times New Roman"/>
        <charset val="134"/>
      </rPr>
      <t xml:space="preserve">       </t>
    </r>
    <r>
      <rPr>
        <sz val="10"/>
        <color theme="1"/>
        <rFont val="宋体"/>
        <charset val="134"/>
      </rPr>
      <t>节能环保</t>
    </r>
  </si>
  <si>
    <r>
      <rPr>
        <sz val="10"/>
        <color theme="1"/>
        <rFont val="Times New Roman"/>
        <charset val="134"/>
      </rPr>
      <t xml:space="preserve">       </t>
    </r>
    <r>
      <rPr>
        <sz val="10"/>
        <color theme="1"/>
        <rFont val="宋体"/>
        <charset val="134"/>
      </rPr>
      <t>农林水</t>
    </r>
  </si>
  <si>
    <r>
      <rPr>
        <sz val="10"/>
        <color theme="1"/>
        <rFont val="Times New Roman"/>
        <charset val="134"/>
      </rPr>
      <t xml:space="preserve">       </t>
    </r>
    <r>
      <rPr>
        <sz val="10"/>
        <color theme="1"/>
        <rFont val="宋体"/>
        <charset val="134"/>
      </rPr>
      <t>交通运输</t>
    </r>
  </si>
  <si>
    <r>
      <rPr>
        <sz val="10"/>
        <color theme="1"/>
        <rFont val="Times New Roman"/>
        <charset val="134"/>
      </rPr>
      <t xml:space="preserve">       </t>
    </r>
    <r>
      <rPr>
        <sz val="10"/>
        <color theme="1"/>
        <rFont val="宋体"/>
        <charset val="134"/>
      </rPr>
      <t>资源勘探信息等</t>
    </r>
  </si>
  <si>
    <r>
      <rPr>
        <sz val="10"/>
        <color theme="1"/>
        <rFont val="Times New Roman"/>
        <charset val="134"/>
      </rPr>
      <t xml:space="preserve">       </t>
    </r>
    <r>
      <rPr>
        <sz val="10"/>
        <color theme="1"/>
        <rFont val="宋体"/>
        <charset val="134"/>
      </rPr>
      <t>商业服务业等</t>
    </r>
  </si>
  <si>
    <r>
      <rPr>
        <sz val="10"/>
        <color theme="1"/>
        <rFont val="Times New Roman"/>
        <charset val="134"/>
      </rPr>
      <t xml:space="preserve">       </t>
    </r>
    <r>
      <rPr>
        <sz val="10"/>
        <color theme="1"/>
        <rFont val="宋体"/>
        <charset val="134"/>
      </rPr>
      <t>金融</t>
    </r>
  </si>
  <si>
    <r>
      <rPr>
        <sz val="10"/>
        <color theme="1"/>
        <rFont val="Times New Roman"/>
        <charset val="134"/>
      </rPr>
      <t xml:space="preserve">       </t>
    </r>
    <r>
      <rPr>
        <sz val="10"/>
        <color theme="1"/>
        <rFont val="宋体"/>
        <charset val="134"/>
      </rPr>
      <t>自然资源海洋气象等</t>
    </r>
  </si>
  <si>
    <r>
      <rPr>
        <sz val="11"/>
        <color theme="1"/>
        <rFont val="宋体"/>
        <charset val="134"/>
      </rPr>
      <t>注：本表详细反映</t>
    </r>
    <r>
      <rPr>
        <sz val="11"/>
        <color theme="1"/>
        <rFont val="Times New Roman"/>
        <charset val="134"/>
      </rPr>
      <t>2020</t>
    </r>
    <r>
      <rPr>
        <sz val="11"/>
        <color theme="1"/>
        <rFont val="宋体"/>
        <charset val="134"/>
      </rPr>
      <t>年一般公共预算转移支付收入和转移支付支出情况。</t>
    </r>
    <r>
      <rPr>
        <sz val="11"/>
        <color theme="1"/>
        <rFont val="Times New Roman"/>
        <charset val="134"/>
      </rPr>
      <t xml:space="preserve">   </t>
    </r>
  </si>
  <si>
    <t>附件16</t>
  </si>
  <si>
    <t xml:space="preserve">2020年两江新区政府性基金预算收支预算表 </t>
  </si>
  <si>
    <r>
      <rPr>
        <sz val="14"/>
        <rFont val="方正黑体_GBK"/>
        <charset val="134"/>
      </rPr>
      <t>总</t>
    </r>
    <r>
      <rPr>
        <sz val="14"/>
        <rFont val="Times New Roman"/>
        <charset val="134"/>
      </rPr>
      <t xml:space="preserve">  </t>
    </r>
    <r>
      <rPr>
        <sz val="14"/>
        <rFont val="方正黑体_GBK"/>
        <charset val="134"/>
      </rPr>
      <t>计</t>
    </r>
  </si>
  <si>
    <r>
      <rPr>
        <sz val="14"/>
        <rFont val="黑体"/>
        <charset val="134"/>
      </rPr>
      <t>本级支出合计</t>
    </r>
  </si>
  <si>
    <t>二、地方政府债务收入</t>
  </si>
  <si>
    <t>注：1.本表直观反映2020年政府性基金预算收入与支出的平衡关系。
    2.收入总计（本级收入合计+转移性收入合计）=支出总计（本级支出合计+转移性支出合计）。</t>
  </si>
  <si>
    <t>附件17</t>
  </si>
  <si>
    <t xml:space="preserve">2020年两江新区政府性基金预算本级支出预算表 </t>
  </si>
  <si>
    <t xml:space="preserve">  国有土地使用权出让收入安排的支出</t>
  </si>
  <si>
    <t xml:space="preserve">    城市环境卫生</t>
  </si>
  <si>
    <t xml:space="preserve">    其他城市基础设施配套费安排的支出</t>
  </si>
  <si>
    <t xml:space="preserve">  土地储备专项债券收入安排的支出</t>
  </si>
  <si>
    <t xml:space="preserve">    其他土地储备专项债券收入安排的支出</t>
  </si>
  <si>
    <t xml:space="preserve">  城市基础设施配套费对应专项债务收入安排的支出</t>
  </si>
  <si>
    <t xml:space="preserve">    三峡后续工作</t>
  </si>
  <si>
    <t>注：本表详细反映2020年政府性基金预算本级支出安排情况，按《预算法》要求细化到功能分类项级科目。</t>
  </si>
  <si>
    <t>附件18</t>
  </si>
  <si>
    <t xml:space="preserve">2020年两江新区政府性基金预算转移支付收支预算表 </t>
  </si>
  <si>
    <t xml:space="preserve">    城市基础设施配套费</t>
  </si>
  <si>
    <t xml:space="preserve">    国家重大水利工程建设基金</t>
  </si>
  <si>
    <t>注：本表详细反映2020年政府性基金预算转移支付收入和转移支付支出情况。</t>
  </si>
  <si>
    <t>附件19</t>
  </si>
  <si>
    <t xml:space="preserve">2020年两江新区国有资本经营预算收支预算表 </t>
  </si>
  <si>
    <t>一、国有企业资本金注入</t>
  </si>
  <si>
    <t xml:space="preserve">  其他国有企业资本金注入</t>
  </si>
  <si>
    <t>二、结转下年</t>
  </si>
  <si>
    <t>注：1.本表直观反映2020年国有资本经营预算收入与支出的平衡关系。
    2.收入总计（本级收入合计+转移性收入合计）=支出总计（本级支出合计+转移性支出合计）。</t>
  </si>
  <si>
    <t>附件20</t>
  </si>
  <si>
    <t>2020年两江新区“三公”经费预算表</t>
  </si>
  <si>
    <r>
      <rPr>
        <sz val="12"/>
        <color rgb="FF000000"/>
        <rFont val="Times New Roman"/>
        <charset val="134"/>
      </rPr>
      <t xml:space="preserve">                                        </t>
    </r>
    <r>
      <rPr>
        <sz val="12"/>
        <color rgb="FF000000"/>
        <rFont val="方正仿宋_GBK"/>
        <charset val="134"/>
      </rPr>
      <t>单位：万元</t>
    </r>
  </si>
  <si>
    <t>项目名称</t>
  </si>
  <si>
    <r>
      <rPr>
        <sz val="14"/>
        <color rgb="FF000000"/>
        <rFont val="Times New Roman"/>
        <charset val="134"/>
      </rPr>
      <t>2020</t>
    </r>
    <r>
      <rPr>
        <sz val="14"/>
        <color rgb="FF000000"/>
        <rFont val="方正黑体_GBK"/>
        <charset val="134"/>
      </rPr>
      <t>年预算数</t>
    </r>
  </si>
  <si>
    <r>
      <rPr>
        <sz val="14"/>
        <color rgb="FF000000"/>
        <rFont val="Times New Roman"/>
        <charset val="134"/>
      </rPr>
      <t>2019</t>
    </r>
    <r>
      <rPr>
        <sz val="14"/>
        <color rgb="FF000000"/>
        <rFont val="方正黑体_GBK"/>
        <charset val="134"/>
      </rPr>
      <t>年预算数</t>
    </r>
  </si>
  <si>
    <r>
      <rPr>
        <sz val="14"/>
        <color rgb="FF000000"/>
        <rFont val="方正黑体_GBK"/>
        <charset val="134"/>
      </rPr>
      <t>同比增幅（</t>
    </r>
    <r>
      <rPr>
        <sz val="14"/>
        <color rgb="FF000000"/>
        <rFont val="Times New Roman"/>
        <charset val="134"/>
      </rPr>
      <t>%</t>
    </r>
    <r>
      <rPr>
        <sz val="14"/>
        <color rgb="FF000000"/>
        <rFont val="方正黑体_GBK"/>
        <charset val="134"/>
      </rPr>
      <t>）</t>
    </r>
  </si>
  <si>
    <t>公务接待费</t>
  </si>
  <si>
    <t>因公出国（境）费用</t>
  </si>
  <si>
    <t>公务用车购置及运维费</t>
  </si>
  <si>
    <t xml:space="preserve">    其中：公务用车运行维护费</t>
  </si>
  <si>
    <t xml:space="preserve">                公务用车购置</t>
  </si>
  <si>
    <t>合计</t>
  </si>
  <si>
    <t>附件21</t>
  </si>
  <si>
    <t>2020年两江新区重大政府投资计划和重点投资项目表</t>
  </si>
  <si>
    <t>序号</t>
  </si>
  <si>
    <t>总投资</t>
  </si>
  <si>
    <t>建设规模及内容</t>
  </si>
  <si>
    <t>计划开工年份</t>
  </si>
  <si>
    <t>计划完工年份</t>
  </si>
  <si>
    <t>2020年计划投资</t>
  </si>
  <si>
    <t>重大政府投资计划（是/否）</t>
  </si>
  <si>
    <t>2020年财政资金安排情况</t>
  </si>
  <si>
    <t>2020年工作目标</t>
  </si>
  <si>
    <t>责任单位</t>
  </si>
  <si>
    <t>牵头单位</t>
  </si>
  <si>
    <t>资金来源</t>
  </si>
  <si>
    <t>市级重点建设项目</t>
  </si>
  <si>
    <r>
      <rPr>
        <b/>
        <sz val="9"/>
        <rFont val="宋体"/>
        <charset val="134"/>
      </rPr>
      <t>合计</t>
    </r>
  </si>
  <si>
    <r>
      <rPr>
        <b/>
        <sz val="9"/>
        <rFont val="SimSun"/>
        <charset val="134"/>
      </rPr>
      <t>一、基础设施项目</t>
    </r>
  </si>
  <si>
    <r>
      <rPr>
        <b/>
        <sz val="9"/>
        <rFont val="SimSun"/>
        <charset val="134"/>
      </rPr>
      <t>（一）道路及配套工程</t>
    </r>
  </si>
  <si>
    <r>
      <rPr>
        <sz val="9"/>
        <rFont val="SimSun"/>
        <charset val="134"/>
      </rPr>
      <t>疏港大道三期</t>
    </r>
  </si>
  <si>
    <r>
      <rPr>
        <sz val="9"/>
        <rFont val="SimSun"/>
        <charset val="134"/>
      </rPr>
      <t>道路起于斑竹林立交，止于骑龙穴立交，道路全长约</t>
    </r>
    <r>
      <rPr>
        <sz val="9"/>
        <rFont val="Times New Roman"/>
        <charset val="134"/>
      </rPr>
      <t>3.9km</t>
    </r>
    <r>
      <rPr>
        <sz val="9"/>
        <rFont val="SimSun"/>
        <charset val="134"/>
      </rPr>
      <t>，道路主线为快速路十二联络线，设计车速</t>
    </r>
    <r>
      <rPr>
        <sz val="9"/>
        <rFont val="Times New Roman"/>
        <charset val="134"/>
      </rPr>
      <t>80km/h</t>
    </r>
    <r>
      <rPr>
        <sz val="9"/>
        <rFont val="SimSun"/>
        <charset val="134"/>
      </rPr>
      <t>，辅道为疏港大道，设计时速</t>
    </r>
    <r>
      <rPr>
        <sz val="9"/>
        <rFont val="Times New Roman"/>
        <charset val="134"/>
      </rPr>
      <t>40km/h</t>
    </r>
    <r>
      <rPr>
        <sz val="9"/>
        <rFont val="SimSun"/>
        <charset val="134"/>
      </rPr>
      <t>，标准路幅宽</t>
    </r>
    <r>
      <rPr>
        <sz val="9"/>
        <rFont val="Times New Roman"/>
        <charset val="134"/>
      </rPr>
      <t>59</t>
    </r>
    <r>
      <rPr>
        <sz val="9"/>
        <rFont val="SimSun"/>
        <charset val="134"/>
      </rPr>
      <t>米。</t>
    </r>
    <r>
      <rPr>
        <sz val="9"/>
        <rFont val="Times New Roman"/>
        <charset val="134"/>
      </rPr>
      <t>2020</t>
    </r>
    <r>
      <rPr>
        <sz val="9"/>
        <rFont val="SimSun"/>
        <charset val="134"/>
      </rPr>
      <t>年开工建设内容为重庆北新渝长高速公路建设有限公司代建内容，代建范围：</t>
    </r>
    <r>
      <rPr>
        <sz val="9"/>
        <rFont val="Times New Roman"/>
        <charset val="134"/>
      </rPr>
      <t>1</t>
    </r>
    <r>
      <rPr>
        <sz val="9"/>
        <rFont val="SimSun"/>
        <charset val="134"/>
      </rPr>
      <t>）斑竹林立交匝道</t>
    </r>
    <r>
      <rPr>
        <sz val="9"/>
        <rFont val="Times New Roman"/>
        <charset val="134"/>
      </rPr>
      <t>B</t>
    </r>
    <r>
      <rPr>
        <sz val="9"/>
        <rFont val="SimSun"/>
        <charset val="134"/>
      </rPr>
      <t>线</t>
    </r>
    <r>
      <rPr>
        <sz val="9"/>
        <rFont val="Times New Roman"/>
        <charset val="134"/>
      </rPr>
      <t>K0+554-</t>
    </r>
    <r>
      <rPr>
        <sz val="9"/>
        <rFont val="SimSun"/>
        <charset val="134"/>
      </rPr>
      <t>终点</t>
    </r>
    <r>
      <rPr>
        <sz val="9"/>
        <rFont val="Times New Roman"/>
        <charset val="134"/>
      </rPr>
      <t>K1+016.862</t>
    </r>
    <r>
      <rPr>
        <sz val="9"/>
        <rFont val="SimSun"/>
        <charset val="134"/>
      </rPr>
      <t>道路路基、边坡及下穿道</t>
    </r>
    <r>
      <rPr>
        <sz val="9"/>
        <rFont val="Times New Roman"/>
        <charset val="134"/>
      </rPr>
      <t>;2</t>
    </r>
    <r>
      <rPr>
        <sz val="9"/>
        <rFont val="SimSun"/>
        <charset val="134"/>
      </rPr>
      <t>）疏港三期主线</t>
    </r>
    <r>
      <rPr>
        <sz val="9"/>
        <rFont val="Times New Roman"/>
        <charset val="134"/>
      </rPr>
      <t>K0+760-K1+100</t>
    </r>
    <r>
      <rPr>
        <sz val="9"/>
        <rFont val="SimSun"/>
        <charset val="134"/>
      </rPr>
      <t>路基、边坡及排水箱涵，代建总投资约</t>
    </r>
    <r>
      <rPr>
        <sz val="9"/>
        <rFont val="Times New Roman"/>
        <charset val="134"/>
      </rPr>
      <t>7235</t>
    </r>
    <r>
      <rPr>
        <sz val="9"/>
        <rFont val="SimSun"/>
        <charset val="134"/>
      </rPr>
      <t>万元，其中工程费用约</t>
    </r>
    <r>
      <rPr>
        <sz val="9"/>
        <rFont val="Times New Roman"/>
        <charset val="134"/>
      </rPr>
      <t>5646</t>
    </r>
    <r>
      <rPr>
        <sz val="9"/>
        <rFont val="SimSun"/>
        <charset val="134"/>
      </rPr>
      <t>万元。</t>
    </r>
  </si>
  <si>
    <r>
      <rPr>
        <sz val="12"/>
        <rFont val="SimSun"/>
        <charset val="134"/>
      </rPr>
      <t>是</t>
    </r>
  </si>
  <si>
    <r>
      <rPr>
        <sz val="9"/>
        <rFont val="SimSun"/>
        <charset val="134"/>
      </rPr>
      <t>施工单位进场</t>
    </r>
  </si>
  <si>
    <r>
      <rPr>
        <sz val="9"/>
        <rFont val="SimSun"/>
        <charset val="134"/>
      </rPr>
      <t>两江投资集团</t>
    </r>
  </si>
  <si>
    <t>建设管理局</t>
  </si>
  <si>
    <r>
      <rPr>
        <sz val="9"/>
        <rFont val="SimSun"/>
        <charset val="134"/>
      </rPr>
      <t>财政投资</t>
    </r>
  </si>
  <si>
    <r>
      <rPr>
        <sz val="9"/>
        <rFont val="SimSun"/>
        <charset val="134"/>
      </rPr>
      <t>郭鱼路一期工程</t>
    </r>
  </si>
  <si>
    <r>
      <rPr>
        <sz val="9"/>
        <rFont val="SimSun"/>
        <charset val="134"/>
      </rPr>
      <t>道路南起于疏港大道二期，北止于一横线，道路全长约</t>
    </r>
    <r>
      <rPr>
        <sz val="9"/>
        <rFont val="Times New Roman"/>
        <charset val="134"/>
      </rPr>
      <t>3540</t>
    </r>
    <r>
      <rPr>
        <sz val="9"/>
        <rFont val="SimSun"/>
        <charset val="134"/>
      </rPr>
      <t>米，标准路幅宽</t>
    </r>
    <r>
      <rPr>
        <sz val="9"/>
        <rFont val="Times New Roman"/>
        <charset val="134"/>
      </rPr>
      <t>35</t>
    </r>
    <r>
      <rPr>
        <sz val="9"/>
        <rFont val="SimSun"/>
        <charset val="134"/>
      </rPr>
      <t>米，城市主干道，占地约</t>
    </r>
    <r>
      <rPr>
        <sz val="9"/>
        <rFont val="Times New Roman"/>
        <charset val="134"/>
      </rPr>
      <t>608</t>
    </r>
    <r>
      <rPr>
        <sz val="9"/>
        <rFont val="SimSun"/>
        <charset val="134"/>
      </rPr>
      <t>亩。
建设内容包括：道路、排水、照明、交通、绿化、边坡工程等，包含桥梁</t>
    </r>
    <r>
      <rPr>
        <sz val="9"/>
        <rFont val="Times New Roman"/>
        <charset val="134"/>
      </rPr>
      <t>2</t>
    </r>
    <r>
      <rPr>
        <sz val="9"/>
        <rFont val="SimSun"/>
        <charset val="134"/>
      </rPr>
      <t xml:space="preserve">座。
该道路主要为鱼复园区南北向骨架路网，为华青、国和、美捷等企业服务。
</t>
    </r>
    <r>
      <rPr>
        <sz val="9"/>
        <rFont val="Times New Roman"/>
        <charset val="134"/>
      </rPr>
      <t>2020</t>
    </r>
    <r>
      <rPr>
        <sz val="9"/>
        <rFont val="SimSun"/>
        <charset val="134"/>
      </rPr>
      <t>年建设内容是四标段，包含碧溪一支路（即</t>
    </r>
    <r>
      <rPr>
        <sz val="9"/>
        <rFont val="Times New Roman"/>
        <charset val="134"/>
      </rPr>
      <t>1</t>
    </r>
    <r>
      <rPr>
        <sz val="9"/>
        <rFont val="SimSun"/>
        <charset val="134"/>
      </rPr>
      <t>号路）、碧溪二支路（即</t>
    </r>
    <r>
      <rPr>
        <sz val="9"/>
        <rFont val="Times New Roman"/>
        <charset val="134"/>
      </rPr>
      <t>2</t>
    </r>
    <r>
      <rPr>
        <sz val="9"/>
        <rFont val="SimSun"/>
        <charset val="134"/>
      </rPr>
      <t>号路）、福生大道（即唐复路东西干道西线）及其与碧溪路形成的立交节点。碧溪一支路起于碧溪路，止于郭鱼路，全长</t>
    </r>
    <r>
      <rPr>
        <sz val="9"/>
        <rFont val="Times New Roman"/>
        <charset val="134"/>
      </rPr>
      <t>363.978m</t>
    </r>
    <r>
      <rPr>
        <sz val="9"/>
        <rFont val="SimSun"/>
        <charset val="134"/>
      </rPr>
      <t>。等级为城市次干路，设计速度</t>
    </r>
    <r>
      <rPr>
        <sz val="9"/>
        <rFont val="Times New Roman"/>
        <charset val="134"/>
      </rPr>
      <t>30km/h</t>
    </r>
    <r>
      <rPr>
        <sz val="9"/>
        <rFont val="SimSun"/>
        <charset val="134"/>
      </rPr>
      <t>，标准路幅宽度</t>
    </r>
    <r>
      <rPr>
        <sz val="9"/>
        <rFont val="Times New Roman"/>
        <charset val="134"/>
      </rPr>
      <t>23m</t>
    </r>
    <r>
      <rPr>
        <sz val="9"/>
        <rFont val="SimSun"/>
        <charset val="134"/>
      </rPr>
      <t>；碧溪二支路起于碧溪路，止于郭鱼路，全长</t>
    </r>
    <r>
      <rPr>
        <sz val="9"/>
        <rFont val="Times New Roman"/>
        <charset val="134"/>
      </rPr>
      <t>315.088m</t>
    </r>
    <r>
      <rPr>
        <sz val="9"/>
        <rFont val="SimSun"/>
        <charset val="134"/>
      </rPr>
      <t>。等级为城市次干路，设计速度</t>
    </r>
    <r>
      <rPr>
        <sz val="9"/>
        <rFont val="Times New Roman"/>
        <charset val="134"/>
      </rPr>
      <t>30km/h</t>
    </r>
    <r>
      <rPr>
        <sz val="9"/>
        <rFont val="SimSun"/>
        <charset val="134"/>
      </rPr>
      <t>，标准路幅宽度</t>
    </r>
    <r>
      <rPr>
        <sz val="9"/>
        <rFont val="Times New Roman"/>
        <charset val="134"/>
      </rPr>
      <t>23m</t>
    </r>
    <r>
      <rPr>
        <sz val="9"/>
        <rFont val="SimSun"/>
        <charset val="134"/>
      </rPr>
      <t>；福生大道（即唐复路东西干道西线）起于渝开大道茶那湾立交，止于长茂路交叉口附近，全长</t>
    </r>
    <r>
      <rPr>
        <sz val="9"/>
        <rFont val="Times New Roman"/>
        <charset val="134"/>
      </rPr>
      <t>1354.175m</t>
    </r>
    <r>
      <rPr>
        <sz val="9"/>
        <rFont val="SimSun"/>
        <charset val="134"/>
      </rPr>
      <t>。等级为城市主干道，设计速度</t>
    </r>
    <r>
      <rPr>
        <sz val="9"/>
        <rFont val="Times New Roman"/>
        <charset val="134"/>
      </rPr>
      <t>60km/h</t>
    </r>
    <r>
      <rPr>
        <sz val="9"/>
        <rFont val="SimSun"/>
        <charset val="134"/>
      </rPr>
      <t>，标准路幅宽度</t>
    </r>
    <r>
      <rPr>
        <sz val="9"/>
        <rFont val="Times New Roman"/>
        <charset val="134"/>
      </rPr>
      <t>41m,</t>
    </r>
    <r>
      <rPr>
        <sz val="9"/>
        <rFont val="SimSun"/>
        <charset val="134"/>
      </rPr>
      <t>双向六车道。</t>
    </r>
  </si>
  <si>
    <r>
      <rPr>
        <sz val="9"/>
        <rFont val="Times New Roman"/>
        <charset val="134"/>
      </rPr>
      <t>4</t>
    </r>
    <r>
      <rPr>
        <sz val="9"/>
        <rFont val="SimSun"/>
        <charset val="134"/>
      </rPr>
      <t>标段开工</t>
    </r>
  </si>
  <si>
    <r>
      <rPr>
        <sz val="9"/>
        <rFont val="SimSun"/>
        <charset val="134"/>
      </rPr>
      <t>福宏大道东延伸段</t>
    </r>
  </si>
  <si>
    <r>
      <rPr>
        <sz val="9"/>
        <rFont val="SimSun"/>
        <charset val="134"/>
      </rPr>
      <t>本项目包含福宏大道东延伸段主线、两江连接道及</t>
    </r>
    <r>
      <rPr>
        <sz val="9"/>
        <rFont val="Times New Roman"/>
        <charset val="134"/>
      </rPr>
      <t>A</t>
    </r>
    <r>
      <rPr>
        <sz val="9"/>
        <rFont val="SimSun"/>
        <charset val="134"/>
      </rPr>
      <t>、</t>
    </r>
    <r>
      <rPr>
        <sz val="9"/>
        <rFont val="Times New Roman"/>
        <charset val="134"/>
      </rPr>
      <t>B</t>
    </r>
    <r>
      <rPr>
        <sz val="9"/>
        <rFont val="SimSun"/>
        <charset val="134"/>
      </rPr>
      <t>匝道。项目主线全长</t>
    </r>
    <r>
      <rPr>
        <sz val="9"/>
        <rFont val="Times New Roman"/>
        <charset val="134"/>
      </rPr>
      <t>2.285km</t>
    </r>
    <r>
      <rPr>
        <sz val="9"/>
        <rFont val="SimSun"/>
        <charset val="134"/>
      </rPr>
      <t>，城市主干路，标准路幅宽度</t>
    </r>
    <r>
      <rPr>
        <sz val="9"/>
        <rFont val="Times New Roman"/>
        <charset val="134"/>
      </rPr>
      <t>35m</t>
    </r>
    <r>
      <rPr>
        <sz val="9"/>
        <rFont val="SimSun"/>
        <charset val="134"/>
      </rPr>
      <t>，双向六车道，设计速度</t>
    </r>
    <r>
      <rPr>
        <sz val="9"/>
        <rFont val="Times New Roman"/>
        <charset val="134"/>
      </rPr>
      <t>60km/h</t>
    </r>
    <r>
      <rPr>
        <sz val="9"/>
        <rFont val="SimSun"/>
        <charset val="134"/>
      </rPr>
      <t>。主线含上跨长江支流桥梁一座，长</t>
    </r>
    <r>
      <rPr>
        <sz val="9"/>
        <rFont val="Times New Roman"/>
        <charset val="134"/>
      </rPr>
      <t>570m</t>
    </r>
    <r>
      <rPr>
        <sz val="9"/>
        <rFont val="SimSun"/>
        <charset val="134"/>
      </rPr>
      <t>，隧道一座，长</t>
    </r>
    <r>
      <rPr>
        <sz val="9"/>
        <rFont val="Times New Roman"/>
        <charset val="134"/>
      </rPr>
      <t>810m</t>
    </r>
    <r>
      <rPr>
        <sz val="9"/>
        <rFont val="SimSun"/>
        <charset val="134"/>
      </rPr>
      <t>；两江连接道长</t>
    </r>
    <r>
      <rPr>
        <sz val="9"/>
        <rFont val="Times New Roman"/>
        <charset val="134"/>
      </rPr>
      <t>544.783m</t>
    </r>
    <r>
      <rPr>
        <sz val="9"/>
        <rFont val="SimSun"/>
        <charset val="134"/>
      </rPr>
      <t>，含桥梁一座，长</t>
    </r>
    <r>
      <rPr>
        <sz val="9"/>
        <rFont val="Times New Roman"/>
        <charset val="134"/>
      </rPr>
      <t>478.500m</t>
    </r>
    <r>
      <rPr>
        <sz val="9"/>
        <rFont val="SimSun"/>
        <charset val="134"/>
      </rPr>
      <t>；</t>
    </r>
    <r>
      <rPr>
        <sz val="9"/>
        <rFont val="Times New Roman"/>
        <charset val="134"/>
      </rPr>
      <t>A</t>
    </r>
    <r>
      <rPr>
        <sz val="9"/>
        <rFont val="SimSun"/>
        <charset val="134"/>
      </rPr>
      <t>匝道长</t>
    </r>
    <r>
      <rPr>
        <sz val="9"/>
        <rFont val="Times New Roman"/>
        <charset val="134"/>
      </rPr>
      <t>573.591m</t>
    </r>
    <r>
      <rPr>
        <sz val="9"/>
        <rFont val="SimSun"/>
        <charset val="134"/>
      </rPr>
      <t>，含桥梁一座，长</t>
    </r>
    <r>
      <rPr>
        <sz val="9"/>
        <rFont val="Times New Roman"/>
        <charset val="134"/>
      </rPr>
      <t>542.84m</t>
    </r>
    <r>
      <rPr>
        <sz val="9"/>
        <rFont val="SimSun"/>
        <charset val="134"/>
      </rPr>
      <t>；</t>
    </r>
    <r>
      <rPr>
        <sz val="9"/>
        <rFont val="Times New Roman"/>
        <charset val="134"/>
      </rPr>
      <t>B</t>
    </r>
    <r>
      <rPr>
        <sz val="9"/>
        <rFont val="SimSun"/>
        <charset val="134"/>
      </rPr>
      <t>匝道长</t>
    </r>
    <r>
      <rPr>
        <sz val="9"/>
        <rFont val="Times New Roman"/>
        <charset val="134"/>
      </rPr>
      <t>634.25m</t>
    </r>
    <r>
      <rPr>
        <sz val="9"/>
        <rFont val="SimSun"/>
        <charset val="134"/>
      </rPr>
      <t>，含桥梁一座，长</t>
    </r>
    <r>
      <rPr>
        <sz val="9"/>
        <rFont val="Times New Roman"/>
        <charset val="134"/>
      </rPr>
      <t>324.032m</t>
    </r>
    <r>
      <rPr>
        <sz val="9"/>
        <rFont val="SimSun"/>
        <charset val="134"/>
      </rPr>
      <t xml:space="preserve">。
</t>
    </r>
  </si>
  <si>
    <r>
      <rPr>
        <sz val="9"/>
        <rFont val="SimSun"/>
        <charset val="134"/>
      </rPr>
      <t>完成土建工程的</t>
    </r>
    <r>
      <rPr>
        <sz val="9"/>
        <rFont val="Times New Roman"/>
        <charset val="134"/>
      </rPr>
      <t>5%</t>
    </r>
  </si>
  <si>
    <r>
      <rPr>
        <sz val="9"/>
        <rFont val="SimSun"/>
        <charset val="134"/>
      </rPr>
      <t>渝开大道（二期）</t>
    </r>
  </si>
  <si>
    <r>
      <rPr>
        <sz val="9"/>
        <rFont val="SimSun"/>
        <charset val="134"/>
      </rPr>
      <t>项目位于鱼嘴、郭家沱片区。道路起于渝开大道一期</t>
    </r>
    <r>
      <rPr>
        <sz val="9"/>
        <rFont val="Times New Roman"/>
        <charset val="134"/>
      </rPr>
      <t>k2+000</t>
    </r>
    <r>
      <rPr>
        <sz val="9"/>
        <rFont val="SimSun"/>
        <charset val="134"/>
      </rPr>
      <t>，止于郭家沱大桥北引道，道路全长约</t>
    </r>
    <r>
      <rPr>
        <sz val="9"/>
        <rFont val="Times New Roman"/>
        <charset val="134"/>
      </rPr>
      <t>5.576km</t>
    </r>
    <r>
      <rPr>
        <sz val="9"/>
        <rFont val="SimSun"/>
        <charset val="134"/>
      </rPr>
      <t>，标准路幅宽</t>
    </r>
    <r>
      <rPr>
        <sz val="9"/>
        <rFont val="Times New Roman"/>
        <charset val="134"/>
      </rPr>
      <t>54</t>
    </r>
    <r>
      <rPr>
        <sz val="9"/>
        <rFont val="SimSun"/>
        <charset val="134"/>
      </rPr>
      <t>米。近期实施主线工程；远期实施立交工程。</t>
    </r>
  </si>
  <si>
    <r>
      <rPr>
        <sz val="9"/>
        <rFont val="SimSun"/>
        <charset val="134"/>
      </rPr>
      <t>路基土石方完成</t>
    </r>
    <r>
      <rPr>
        <sz val="9"/>
        <rFont val="Times New Roman"/>
        <charset val="134"/>
      </rPr>
      <t>70%</t>
    </r>
    <r>
      <rPr>
        <sz val="9"/>
        <rFont val="SimSun"/>
        <charset val="134"/>
      </rPr>
      <t>，渝开立交主线桥完成</t>
    </r>
    <r>
      <rPr>
        <sz val="9"/>
        <rFont val="Times New Roman"/>
        <charset val="134"/>
      </rPr>
      <t>80%</t>
    </r>
    <r>
      <rPr>
        <sz val="9"/>
        <rFont val="SimSun"/>
        <charset val="134"/>
      </rPr>
      <t>，渝怀铁路上跨桥完成桥梁</t>
    </r>
    <r>
      <rPr>
        <sz val="9"/>
        <rFont val="Times New Roman"/>
        <charset val="134"/>
      </rPr>
      <t>50%</t>
    </r>
    <r>
      <rPr>
        <sz val="9"/>
        <rFont val="SimSun"/>
        <charset val="134"/>
      </rPr>
      <t>（不含绿化）</t>
    </r>
  </si>
  <si>
    <r>
      <rPr>
        <sz val="9"/>
        <rFont val="SimSun"/>
        <charset val="134"/>
      </rPr>
      <t>渝冠大道二期工程</t>
    </r>
  </si>
  <si>
    <r>
      <rPr>
        <sz val="9"/>
        <rFont val="SimSun"/>
        <charset val="134"/>
      </rPr>
      <t>该道路位于郭家沱片区，起于福港大道，止于郭家沱大桥北引道桥下，道路全长约</t>
    </r>
    <r>
      <rPr>
        <sz val="9"/>
        <rFont val="Times New Roman"/>
        <charset val="134"/>
      </rPr>
      <t>6507.537</t>
    </r>
    <r>
      <rPr>
        <sz val="9"/>
        <rFont val="SimSun"/>
        <charset val="134"/>
      </rPr>
      <t>米（其中上跨桥梁长约</t>
    </r>
    <r>
      <rPr>
        <sz val="9"/>
        <rFont val="Times New Roman"/>
        <charset val="134"/>
      </rPr>
      <t>700</t>
    </r>
    <r>
      <rPr>
        <sz val="9"/>
        <rFont val="SimSun"/>
        <charset val="134"/>
      </rPr>
      <t>米），标准路幅宽</t>
    </r>
    <r>
      <rPr>
        <sz val="9"/>
        <rFont val="Times New Roman"/>
        <charset val="134"/>
      </rPr>
      <t>40</t>
    </r>
    <r>
      <rPr>
        <sz val="9"/>
        <rFont val="SimSun"/>
        <charset val="134"/>
      </rPr>
      <t>米。建设内容包括：道路、照明、交通工程、排水、电力沟（土建部分）、绿化等配套工程。</t>
    </r>
    <r>
      <rPr>
        <sz val="9"/>
        <rFont val="Times New Roman"/>
        <charset val="134"/>
      </rPr>
      <t>2018-2019</t>
    </r>
    <r>
      <rPr>
        <sz val="9"/>
        <rFont val="SimSun"/>
        <charset val="134"/>
      </rPr>
      <t>年开工建设天港路以北段道路工程（约</t>
    </r>
    <r>
      <rPr>
        <sz val="9"/>
        <rFont val="Times New Roman"/>
        <charset val="134"/>
      </rPr>
      <t>0.58</t>
    </r>
    <r>
      <rPr>
        <sz val="9"/>
        <rFont val="SimSun"/>
        <charset val="134"/>
      </rPr>
      <t>公里），天港路以南段只做前期研究（约</t>
    </r>
    <r>
      <rPr>
        <sz val="9"/>
        <rFont val="Times New Roman"/>
        <charset val="134"/>
      </rPr>
      <t>5.93</t>
    </r>
    <r>
      <rPr>
        <sz val="9"/>
        <rFont val="SimSun"/>
        <charset val="134"/>
      </rPr>
      <t>公里）。</t>
    </r>
  </si>
  <si>
    <r>
      <rPr>
        <sz val="9"/>
        <rFont val="SimSun"/>
        <charset val="134"/>
      </rPr>
      <t>天港路以北段道路土建完工</t>
    </r>
  </si>
  <si>
    <r>
      <rPr>
        <sz val="9"/>
        <rFont val="SimSun"/>
        <charset val="134"/>
      </rPr>
      <t>东环铁路龙盛站站前广场</t>
    </r>
  </si>
  <si>
    <r>
      <rPr>
        <sz val="9"/>
        <rFont val="SimSun"/>
        <charset val="134"/>
      </rPr>
      <t>项目占地面积约</t>
    </r>
    <r>
      <rPr>
        <sz val="9"/>
        <rFont val="Times New Roman"/>
        <charset val="134"/>
      </rPr>
      <t>242</t>
    </r>
    <r>
      <rPr>
        <sz val="9"/>
        <rFont val="SimSun"/>
        <charset val="134"/>
      </rPr>
      <t>亩，总建筑面积约</t>
    </r>
    <r>
      <rPr>
        <sz val="9"/>
        <rFont val="Times New Roman"/>
        <charset val="134"/>
      </rPr>
      <t>6.6</t>
    </r>
    <r>
      <rPr>
        <sz val="9"/>
        <rFont val="SimSun"/>
        <charset val="134"/>
      </rPr>
      <t>万平米，主要包含换乘大厅、停车库、公交车站配套房、配套商业、配套道路等配套工程。其中，广场面积约</t>
    </r>
    <r>
      <rPr>
        <sz val="9"/>
        <rFont val="Times New Roman"/>
        <charset val="134"/>
      </rPr>
      <t>1.8</t>
    </r>
    <r>
      <rPr>
        <sz val="9"/>
        <rFont val="SimSun"/>
        <charset val="134"/>
      </rPr>
      <t>万平米，公交车站约</t>
    </r>
    <r>
      <rPr>
        <sz val="9"/>
        <rFont val="Times New Roman"/>
        <charset val="134"/>
      </rPr>
      <t>1.11</t>
    </r>
    <r>
      <rPr>
        <sz val="9"/>
        <rFont val="SimSun"/>
        <charset val="134"/>
      </rPr>
      <t>万平米，公交车场配套房屋约</t>
    </r>
    <r>
      <rPr>
        <sz val="9"/>
        <rFont val="Times New Roman"/>
        <charset val="134"/>
      </rPr>
      <t>0.6</t>
    </r>
    <r>
      <rPr>
        <sz val="9"/>
        <rFont val="SimSun"/>
        <charset val="134"/>
      </rPr>
      <t>万平米，社会停车库约</t>
    </r>
    <r>
      <rPr>
        <sz val="9"/>
        <rFont val="Times New Roman"/>
        <charset val="134"/>
      </rPr>
      <t>3.07</t>
    </r>
    <r>
      <rPr>
        <sz val="9"/>
        <rFont val="SimSun"/>
        <charset val="134"/>
      </rPr>
      <t>万平米，换乘大厅约</t>
    </r>
    <r>
      <rPr>
        <sz val="9"/>
        <rFont val="Times New Roman"/>
        <charset val="134"/>
      </rPr>
      <t>1.42</t>
    </r>
    <r>
      <rPr>
        <sz val="9"/>
        <rFont val="SimSun"/>
        <charset val="134"/>
      </rPr>
      <t>万平米，上跨道路高架广场约</t>
    </r>
    <r>
      <rPr>
        <sz val="9"/>
        <rFont val="Times New Roman"/>
        <charset val="134"/>
      </rPr>
      <t>1.0</t>
    </r>
    <r>
      <rPr>
        <sz val="9"/>
        <rFont val="SimSun"/>
        <charset val="134"/>
      </rPr>
      <t>万平米，配套道路约</t>
    </r>
    <r>
      <rPr>
        <sz val="9"/>
        <rFont val="Times New Roman"/>
        <charset val="134"/>
      </rPr>
      <t>2.6</t>
    </r>
    <r>
      <rPr>
        <sz val="9"/>
        <rFont val="SimSun"/>
        <charset val="134"/>
      </rPr>
      <t>万平米。</t>
    </r>
  </si>
  <si>
    <r>
      <rPr>
        <sz val="9"/>
        <rFont val="SimSun"/>
        <charset val="134"/>
      </rPr>
      <t>完成</t>
    </r>
    <r>
      <rPr>
        <sz val="9"/>
        <rFont val="Times New Roman"/>
        <charset val="134"/>
      </rPr>
      <t>10%</t>
    </r>
  </si>
  <si>
    <r>
      <rPr>
        <sz val="9"/>
        <rFont val="SimSun"/>
        <charset val="134"/>
      </rPr>
      <t>黄胡路工程（一期）</t>
    </r>
  </si>
  <si>
    <r>
      <rPr>
        <sz val="9"/>
        <rFont val="SimSun"/>
        <charset val="134"/>
      </rPr>
      <t>项目主线道路长</t>
    </r>
    <r>
      <rPr>
        <sz val="9"/>
        <rFont val="Times New Roman"/>
        <charset val="134"/>
      </rPr>
      <t>3335</t>
    </r>
    <r>
      <rPr>
        <sz val="9"/>
        <rFont val="SimSun"/>
        <charset val="134"/>
      </rPr>
      <t>米，标准路幅宽度</t>
    </r>
    <r>
      <rPr>
        <sz val="9"/>
        <rFont val="Times New Roman"/>
        <charset val="134"/>
      </rPr>
      <t>44m</t>
    </r>
    <r>
      <rPr>
        <sz val="9"/>
        <rFont val="SimSun"/>
        <charset val="134"/>
      </rPr>
      <t>，为城市主干路。主要建设内容包括道路工程、下穿道工程、绿化工程、电力工程、照明工程、路灯工程、交通工程、人行天桥工程及排水工程等。</t>
    </r>
  </si>
  <si>
    <r>
      <rPr>
        <sz val="9"/>
        <rFont val="SimSun"/>
        <charset val="134"/>
      </rPr>
      <t>路基土石方完成</t>
    </r>
    <r>
      <rPr>
        <sz val="9"/>
        <rFont val="Times New Roman"/>
        <charset val="134"/>
      </rPr>
      <t>90%</t>
    </r>
    <r>
      <rPr>
        <sz val="9"/>
        <rFont val="SimSun"/>
        <charset val="134"/>
      </rPr>
      <t>，下穿道结构完成</t>
    </r>
    <r>
      <rPr>
        <sz val="9"/>
        <rFont val="Times New Roman"/>
        <charset val="134"/>
      </rPr>
      <t>80%</t>
    </r>
    <r>
      <rPr>
        <sz val="9"/>
        <rFont val="SimSun"/>
        <charset val="134"/>
      </rPr>
      <t>。</t>
    </r>
  </si>
  <si>
    <r>
      <rPr>
        <sz val="9"/>
        <rFont val="SimSun"/>
        <charset val="134"/>
      </rPr>
      <t>嘉福路道路工程</t>
    </r>
  </si>
  <si>
    <r>
      <rPr>
        <sz val="9"/>
        <rFont val="SimSun"/>
        <charset val="134"/>
      </rPr>
      <t>嘉福路道路工程南起龙驿路，北至怡园路，全长约</t>
    </r>
    <r>
      <rPr>
        <sz val="9"/>
        <rFont val="Times New Roman"/>
        <charset val="134"/>
      </rPr>
      <t>2.5</t>
    </r>
    <r>
      <rPr>
        <sz val="9"/>
        <rFont val="SimSun"/>
        <charset val="134"/>
      </rPr>
      <t>公里，路幅宽度</t>
    </r>
    <r>
      <rPr>
        <sz val="9"/>
        <rFont val="Times New Roman"/>
        <charset val="134"/>
      </rPr>
      <t>24</t>
    </r>
    <r>
      <rPr>
        <sz val="9"/>
        <rFont val="SimSun"/>
        <charset val="134"/>
      </rPr>
      <t>米。</t>
    </r>
  </si>
  <si>
    <r>
      <rPr>
        <sz val="9"/>
        <rFont val="SimSun"/>
        <charset val="134"/>
      </rPr>
      <t>路基土石方完成完成</t>
    </r>
    <r>
      <rPr>
        <sz val="9"/>
        <rFont val="Times New Roman"/>
        <charset val="134"/>
      </rPr>
      <t>70%</t>
    </r>
  </si>
  <si>
    <r>
      <rPr>
        <sz val="9"/>
        <rFont val="SimSun"/>
        <charset val="134"/>
      </rPr>
      <t>两江大道北延长段三期工程</t>
    </r>
  </si>
  <si>
    <r>
      <rPr>
        <sz val="9"/>
        <rFont val="SimSun"/>
        <charset val="134"/>
      </rPr>
      <t>起于御石路，止于龙兴规划区北端，长约</t>
    </r>
    <r>
      <rPr>
        <sz val="9"/>
        <rFont val="Times New Roman"/>
        <charset val="134"/>
      </rPr>
      <t>2.8km</t>
    </r>
    <r>
      <rPr>
        <sz val="9"/>
        <rFont val="SimSun"/>
        <charset val="134"/>
      </rPr>
      <t>，宽</t>
    </r>
    <r>
      <rPr>
        <sz val="9"/>
        <rFont val="Times New Roman"/>
        <charset val="134"/>
      </rPr>
      <t>66m</t>
    </r>
    <r>
      <rPr>
        <sz val="9"/>
        <rFont val="SimSun"/>
        <charset val="134"/>
      </rPr>
      <t>。</t>
    </r>
  </si>
  <si>
    <r>
      <rPr>
        <sz val="9"/>
        <rFont val="SimSun"/>
        <charset val="134"/>
      </rPr>
      <t>完成总工程量的</t>
    </r>
    <r>
      <rPr>
        <sz val="9"/>
        <rFont val="Times New Roman"/>
        <charset val="134"/>
      </rPr>
      <t>30%</t>
    </r>
  </si>
  <si>
    <r>
      <rPr>
        <sz val="9"/>
        <rFont val="SimSun"/>
        <charset val="134"/>
      </rPr>
      <t>六横线（六纵线至两江大道段）</t>
    </r>
  </si>
  <si>
    <r>
      <rPr>
        <sz val="9"/>
        <rFont val="SimSun"/>
        <charset val="134"/>
      </rPr>
      <t>道路长度约</t>
    </r>
    <r>
      <rPr>
        <sz val="9"/>
        <rFont val="Times New Roman"/>
        <charset val="134"/>
      </rPr>
      <t>2000m</t>
    </r>
    <r>
      <rPr>
        <sz val="9"/>
        <rFont val="SimSun"/>
        <charset val="134"/>
      </rPr>
      <t>，标准路幅宽度</t>
    </r>
    <r>
      <rPr>
        <sz val="9"/>
        <rFont val="Times New Roman"/>
        <charset val="134"/>
      </rPr>
      <t>54</t>
    </r>
    <r>
      <rPr>
        <sz val="9"/>
        <rFont val="SimSun"/>
        <charset val="134"/>
      </rPr>
      <t>米，城市快速路，含盛唐路全互通立交一座。</t>
    </r>
  </si>
  <si>
    <r>
      <rPr>
        <sz val="9"/>
        <rFont val="SimSun"/>
        <charset val="134"/>
      </rPr>
      <t>完工</t>
    </r>
  </si>
  <si>
    <r>
      <rPr>
        <sz val="9"/>
        <rFont val="SimSun"/>
        <charset val="134"/>
      </rPr>
      <t>寨子路三期工程</t>
    </r>
  </si>
  <si>
    <r>
      <rPr>
        <sz val="9"/>
        <rFont val="SimSun"/>
        <charset val="134"/>
      </rPr>
      <t>道路全长约</t>
    </r>
    <r>
      <rPr>
        <sz val="9"/>
        <rFont val="Times New Roman"/>
        <charset val="134"/>
      </rPr>
      <t>1.55km</t>
    </r>
    <r>
      <rPr>
        <sz val="9"/>
        <rFont val="SimSun"/>
        <charset val="134"/>
      </rPr>
      <t>（包含御复路段约</t>
    </r>
    <r>
      <rPr>
        <sz val="9"/>
        <rFont val="Times New Roman"/>
        <charset val="134"/>
      </rPr>
      <t>120m</t>
    </r>
    <r>
      <rPr>
        <sz val="9"/>
        <rFont val="SimSun"/>
        <charset val="134"/>
      </rPr>
      <t>），设计速度</t>
    </r>
    <r>
      <rPr>
        <sz val="9"/>
        <rFont val="Times New Roman"/>
        <charset val="134"/>
      </rPr>
      <t>50km/h</t>
    </r>
    <r>
      <rPr>
        <sz val="9"/>
        <rFont val="SimSun"/>
        <charset val="134"/>
      </rPr>
      <t>，道路路幅宽度</t>
    </r>
    <r>
      <rPr>
        <sz val="9"/>
        <rFont val="Times New Roman"/>
        <charset val="134"/>
      </rPr>
      <t>44m</t>
    </r>
    <r>
      <rPr>
        <sz val="9"/>
        <rFont val="SimSun"/>
        <charset val="134"/>
      </rPr>
      <t>，采用机动车道双向</t>
    </r>
    <r>
      <rPr>
        <sz val="9"/>
        <rFont val="Times New Roman"/>
        <charset val="134"/>
      </rPr>
      <t>8</t>
    </r>
    <r>
      <rPr>
        <sz val="9"/>
        <rFont val="SimSun"/>
        <charset val="134"/>
      </rPr>
      <t>车道，两侧布置人行道。全线设置御临河大桥一座，桥梁全长</t>
    </r>
    <r>
      <rPr>
        <sz val="9"/>
        <rFont val="Times New Roman"/>
        <charset val="134"/>
      </rPr>
      <t>633.76m</t>
    </r>
    <r>
      <rPr>
        <sz val="9"/>
        <rFont val="SimSun"/>
        <charset val="134"/>
      </rPr>
      <t>。</t>
    </r>
  </si>
  <si>
    <r>
      <rPr>
        <sz val="9"/>
        <rFont val="SimSun"/>
        <charset val="134"/>
      </rPr>
      <t>桥梁完成</t>
    </r>
    <r>
      <rPr>
        <sz val="9"/>
        <rFont val="Times New Roman"/>
        <charset val="134"/>
      </rPr>
      <t>75%</t>
    </r>
    <r>
      <rPr>
        <sz val="9"/>
        <rFont val="SimSun"/>
        <charset val="134"/>
      </rPr>
      <t>，道路完成</t>
    </r>
    <r>
      <rPr>
        <sz val="9"/>
        <rFont val="Times New Roman"/>
        <charset val="134"/>
      </rPr>
      <t>90%</t>
    </r>
  </si>
  <si>
    <r>
      <rPr>
        <sz val="9"/>
        <rFont val="SimSun"/>
        <charset val="134"/>
      </rPr>
      <t>市级</t>
    </r>
  </si>
  <si>
    <r>
      <rPr>
        <sz val="9"/>
        <rFont val="SimSun"/>
        <charset val="134"/>
      </rPr>
      <t>龙兴聚集区中部片区道路工程（黄胡路以北片区）</t>
    </r>
  </si>
  <si>
    <r>
      <rPr>
        <sz val="9"/>
        <rFont val="SimSun"/>
        <charset val="134"/>
      </rPr>
      <t>道路总长约</t>
    </r>
    <r>
      <rPr>
        <sz val="9"/>
        <rFont val="Times New Roman"/>
        <charset val="134"/>
      </rPr>
      <t>7.32</t>
    </r>
    <r>
      <rPr>
        <sz val="9"/>
        <rFont val="SimSun"/>
        <charset val="134"/>
      </rPr>
      <t>公里，其中横一路长约</t>
    </r>
    <r>
      <rPr>
        <sz val="9"/>
        <rFont val="Times New Roman"/>
        <charset val="134"/>
      </rPr>
      <t>1.5</t>
    </r>
    <r>
      <rPr>
        <sz val="9"/>
        <rFont val="SimSun"/>
        <charset val="134"/>
      </rPr>
      <t>公里，路幅宽度</t>
    </r>
    <r>
      <rPr>
        <sz val="9"/>
        <rFont val="Times New Roman"/>
        <charset val="134"/>
      </rPr>
      <t>16-26</t>
    </r>
    <r>
      <rPr>
        <sz val="9"/>
        <rFont val="SimSun"/>
        <charset val="134"/>
      </rPr>
      <t>米；横二路长约</t>
    </r>
    <r>
      <rPr>
        <sz val="9"/>
        <rFont val="Times New Roman"/>
        <charset val="134"/>
      </rPr>
      <t>1.1</t>
    </r>
    <r>
      <rPr>
        <sz val="9"/>
        <rFont val="SimSun"/>
        <charset val="134"/>
      </rPr>
      <t>公里，标准路幅宽度</t>
    </r>
    <r>
      <rPr>
        <sz val="9"/>
        <rFont val="Times New Roman"/>
        <charset val="134"/>
      </rPr>
      <t>30</t>
    </r>
    <r>
      <rPr>
        <sz val="9"/>
        <rFont val="SimSun"/>
        <charset val="134"/>
      </rPr>
      <t>米；横三路长约</t>
    </r>
    <r>
      <rPr>
        <sz val="9"/>
        <rFont val="Times New Roman"/>
        <charset val="134"/>
      </rPr>
      <t>0.18</t>
    </r>
    <r>
      <rPr>
        <sz val="9"/>
        <rFont val="SimSun"/>
        <charset val="134"/>
      </rPr>
      <t>公里，标准路幅宽度</t>
    </r>
    <r>
      <rPr>
        <sz val="9"/>
        <rFont val="Times New Roman"/>
        <charset val="134"/>
      </rPr>
      <t>16</t>
    </r>
    <r>
      <rPr>
        <sz val="9"/>
        <rFont val="SimSun"/>
        <charset val="134"/>
      </rPr>
      <t>米；横八路长约</t>
    </r>
    <r>
      <rPr>
        <sz val="9"/>
        <rFont val="Times New Roman"/>
        <charset val="134"/>
      </rPr>
      <t>0.57</t>
    </r>
    <r>
      <rPr>
        <sz val="9"/>
        <rFont val="SimSun"/>
        <charset val="134"/>
      </rPr>
      <t>公里，标准路幅宽度</t>
    </r>
    <r>
      <rPr>
        <sz val="9"/>
        <rFont val="Times New Roman"/>
        <charset val="134"/>
      </rPr>
      <t>16</t>
    </r>
    <r>
      <rPr>
        <sz val="9"/>
        <rFont val="SimSun"/>
        <charset val="134"/>
      </rPr>
      <t>米；横九路长约</t>
    </r>
    <r>
      <rPr>
        <sz val="9"/>
        <rFont val="Times New Roman"/>
        <charset val="134"/>
      </rPr>
      <t>0.62</t>
    </r>
    <r>
      <rPr>
        <sz val="9"/>
        <rFont val="SimSun"/>
        <charset val="134"/>
      </rPr>
      <t>公里，标准路幅宽度</t>
    </r>
    <r>
      <rPr>
        <sz val="9"/>
        <rFont val="Times New Roman"/>
        <charset val="134"/>
      </rPr>
      <t>51</t>
    </r>
    <r>
      <rPr>
        <sz val="9"/>
        <rFont val="SimSun"/>
        <charset val="134"/>
      </rPr>
      <t>米；纵一路北段长约</t>
    </r>
    <r>
      <rPr>
        <sz val="9"/>
        <rFont val="Times New Roman"/>
        <charset val="134"/>
      </rPr>
      <t>1.15</t>
    </r>
    <r>
      <rPr>
        <sz val="9"/>
        <rFont val="SimSun"/>
        <charset val="134"/>
      </rPr>
      <t>公里，标准路幅宽度</t>
    </r>
    <r>
      <rPr>
        <sz val="9"/>
        <rFont val="Times New Roman"/>
        <charset val="134"/>
      </rPr>
      <t>22</t>
    </r>
    <r>
      <rPr>
        <sz val="9"/>
        <rFont val="SimSun"/>
        <charset val="134"/>
      </rPr>
      <t>米；纵二路长约</t>
    </r>
    <r>
      <rPr>
        <sz val="9"/>
        <rFont val="Times New Roman"/>
        <charset val="134"/>
      </rPr>
      <t>1.35</t>
    </r>
    <r>
      <rPr>
        <sz val="9"/>
        <rFont val="SimSun"/>
        <charset val="134"/>
      </rPr>
      <t>公里，标准路幅宽度</t>
    </r>
    <r>
      <rPr>
        <sz val="9"/>
        <rFont val="Times New Roman"/>
        <charset val="134"/>
      </rPr>
      <t>16</t>
    </r>
    <r>
      <rPr>
        <sz val="9"/>
        <rFont val="SimSun"/>
        <charset val="134"/>
      </rPr>
      <t>米；纵三路长约</t>
    </r>
    <r>
      <rPr>
        <sz val="9"/>
        <rFont val="Times New Roman"/>
        <charset val="134"/>
      </rPr>
      <t>0.86</t>
    </r>
    <r>
      <rPr>
        <sz val="9"/>
        <rFont val="SimSun"/>
        <charset val="134"/>
      </rPr>
      <t>公里，路幅宽度</t>
    </r>
    <r>
      <rPr>
        <sz val="9"/>
        <rFont val="Times New Roman"/>
        <charset val="134"/>
      </rPr>
      <t>16-26</t>
    </r>
    <r>
      <rPr>
        <sz val="9"/>
        <rFont val="SimSun"/>
        <charset val="134"/>
      </rPr>
      <t>米。</t>
    </r>
  </si>
  <si>
    <r>
      <rPr>
        <sz val="9"/>
        <rFont val="Times New Roman"/>
        <charset val="134"/>
      </rPr>
      <t xml:space="preserve"> </t>
    </r>
    <r>
      <rPr>
        <sz val="9"/>
        <rFont val="SimSun"/>
        <charset val="134"/>
      </rPr>
      <t>完成工程量</t>
    </r>
    <r>
      <rPr>
        <sz val="9"/>
        <rFont val="Times New Roman"/>
        <charset val="134"/>
      </rPr>
      <t>55%</t>
    </r>
  </si>
  <si>
    <r>
      <rPr>
        <sz val="9"/>
        <rFont val="SimSun"/>
        <charset val="134"/>
      </rPr>
      <t>两江大道北延长段二期</t>
    </r>
  </si>
  <si>
    <r>
      <rPr>
        <sz val="9"/>
        <rFont val="SimSun"/>
        <charset val="134"/>
      </rPr>
      <t>全长为</t>
    </r>
    <r>
      <rPr>
        <sz val="9"/>
        <rFont val="Times New Roman"/>
        <charset val="134"/>
      </rPr>
      <t>2.4km</t>
    </r>
    <r>
      <rPr>
        <sz val="9"/>
        <rFont val="SimSun"/>
        <charset val="134"/>
      </rPr>
      <t>，为城市主干道，设计时速</t>
    </r>
    <r>
      <rPr>
        <sz val="9"/>
        <rFont val="Times New Roman"/>
        <charset val="134"/>
      </rPr>
      <t>60km/h</t>
    </r>
    <r>
      <rPr>
        <sz val="9"/>
        <rFont val="SimSun"/>
        <charset val="134"/>
      </rPr>
      <t>，路幅宽度</t>
    </r>
    <r>
      <rPr>
        <sz val="9"/>
        <rFont val="Times New Roman"/>
        <charset val="134"/>
      </rPr>
      <t>66m</t>
    </r>
    <r>
      <rPr>
        <sz val="9"/>
        <rFont val="SimSun"/>
        <charset val="134"/>
      </rPr>
      <t>，双向</t>
    </r>
    <r>
      <rPr>
        <sz val="9"/>
        <rFont val="Times New Roman"/>
        <charset val="134"/>
      </rPr>
      <t>8</t>
    </r>
    <r>
      <rPr>
        <sz val="9"/>
        <rFont val="SimSun"/>
        <charset val="134"/>
      </rPr>
      <t>车道。</t>
    </r>
  </si>
  <si>
    <r>
      <rPr>
        <sz val="9"/>
        <rFont val="SimSun"/>
        <charset val="134"/>
      </rPr>
      <t>完成总工程量的</t>
    </r>
    <r>
      <rPr>
        <sz val="9"/>
        <rFont val="Times New Roman"/>
        <charset val="134"/>
      </rPr>
      <t>20%</t>
    </r>
  </si>
  <si>
    <r>
      <rPr>
        <sz val="9"/>
        <rFont val="SimSun"/>
        <charset val="134"/>
      </rPr>
      <t>人高路二期（机东北至寨子路）</t>
    </r>
  </si>
  <si>
    <r>
      <rPr>
        <sz val="9"/>
        <rFont val="SimSun"/>
        <charset val="134"/>
      </rPr>
      <t>一标起于机东北，止于</t>
    </r>
    <r>
      <rPr>
        <sz val="9"/>
        <rFont val="Times New Roman"/>
        <charset val="134"/>
      </rPr>
      <t>K1+240</t>
    </r>
    <r>
      <rPr>
        <sz val="9"/>
        <rFont val="SimSun"/>
        <charset val="134"/>
      </rPr>
      <t>处，长</t>
    </r>
    <r>
      <rPr>
        <sz val="9"/>
        <rFont val="Times New Roman"/>
        <charset val="134"/>
      </rPr>
      <t>1.24</t>
    </r>
    <r>
      <rPr>
        <sz val="9"/>
        <rFont val="SimSun"/>
        <charset val="134"/>
      </rPr>
      <t>公里，宽</t>
    </r>
    <r>
      <rPr>
        <sz val="9"/>
        <rFont val="Times New Roman"/>
        <charset val="134"/>
      </rPr>
      <t>64</t>
    </r>
    <r>
      <rPr>
        <sz val="9"/>
        <rFont val="SimSun"/>
        <charset val="134"/>
      </rPr>
      <t>米；二标起于</t>
    </r>
    <r>
      <rPr>
        <sz val="9"/>
        <rFont val="Times New Roman"/>
        <charset val="134"/>
      </rPr>
      <t>K1+240</t>
    </r>
    <r>
      <rPr>
        <sz val="9"/>
        <rFont val="SimSun"/>
        <charset val="134"/>
      </rPr>
      <t>处，止于</t>
    </r>
    <r>
      <rPr>
        <sz val="9"/>
        <rFont val="Times New Roman"/>
        <charset val="134"/>
      </rPr>
      <t>k1+800</t>
    </r>
    <r>
      <rPr>
        <sz val="9"/>
        <rFont val="SimSun"/>
        <charset val="134"/>
      </rPr>
      <t>；三标起于</t>
    </r>
    <r>
      <rPr>
        <sz val="9"/>
        <rFont val="Times New Roman"/>
        <charset val="134"/>
      </rPr>
      <t>K1+800</t>
    </r>
    <r>
      <rPr>
        <sz val="9"/>
        <rFont val="SimSun"/>
        <charset val="134"/>
      </rPr>
      <t>处，止于</t>
    </r>
    <r>
      <rPr>
        <sz val="9"/>
        <rFont val="Times New Roman"/>
        <charset val="134"/>
      </rPr>
      <t>k3+400</t>
    </r>
    <r>
      <rPr>
        <sz val="9"/>
        <rFont val="SimSun"/>
        <charset val="134"/>
      </rPr>
      <t>。</t>
    </r>
  </si>
  <si>
    <r>
      <rPr>
        <sz val="9"/>
        <rFont val="SimSun"/>
        <charset val="134"/>
      </rPr>
      <t>一标完成</t>
    </r>
    <r>
      <rPr>
        <sz val="9"/>
        <rFont val="Times New Roman"/>
        <charset val="134"/>
      </rPr>
      <t xml:space="preserve">50% </t>
    </r>
    <r>
      <rPr>
        <sz val="9"/>
        <rFont val="SimSun"/>
        <charset val="134"/>
      </rPr>
      <t>二标完成</t>
    </r>
    <r>
      <rPr>
        <sz val="9"/>
        <rFont val="Times New Roman"/>
        <charset val="134"/>
      </rPr>
      <t>25%</t>
    </r>
  </si>
  <si>
    <r>
      <rPr>
        <sz val="9"/>
        <rFont val="SimSun"/>
        <charset val="134"/>
      </rPr>
      <t>御临河东滨河路（寨子路以南</t>
    </r>
    <r>
      <rPr>
        <sz val="9"/>
        <rFont val="Times New Roman"/>
        <charset val="134"/>
      </rPr>
      <t>)L4</t>
    </r>
    <r>
      <rPr>
        <sz val="9"/>
        <rFont val="SimSun"/>
        <charset val="134"/>
      </rPr>
      <t>段</t>
    </r>
  </si>
  <si>
    <r>
      <rPr>
        <sz val="9"/>
        <rFont val="SimSun"/>
        <charset val="134"/>
      </rPr>
      <t>道路全长约</t>
    </r>
    <r>
      <rPr>
        <sz val="9"/>
        <rFont val="Times New Roman"/>
        <charset val="134"/>
      </rPr>
      <t>1720m</t>
    </r>
    <r>
      <rPr>
        <sz val="9"/>
        <rFont val="SimSun"/>
        <charset val="134"/>
      </rPr>
      <t>，其中：</t>
    </r>
    <r>
      <rPr>
        <sz val="9"/>
        <rFont val="Times New Roman"/>
        <charset val="134"/>
      </rPr>
      <t xml:space="preserve"> K0+000~K0+477.259</t>
    </r>
    <r>
      <rPr>
        <sz val="9"/>
        <rFont val="SimSun"/>
        <charset val="134"/>
      </rPr>
      <t>段长</t>
    </r>
    <r>
      <rPr>
        <sz val="9"/>
        <rFont val="Times New Roman"/>
        <charset val="134"/>
      </rPr>
      <t>477.259m</t>
    </r>
    <r>
      <rPr>
        <sz val="9"/>
        <rFont val="SimSun"/>
        <charset val="134"/>
      </rPr>
      <t>，为城市次干路，双向四车道，标准路幅</t>
    </r>
    <r>
      <rPr>
        <sz val="9"/>
        <rFont val="Times New Roman"/>
        <charset val="134"/>
      </rPr>
      <t>26m</t>
    </r>
    <r>
      <rPr>
        <sz val="9"/>
        <rFont val="SimSun"/>
        <charset val="134"/>
      </rPr>
      <t>。</t>
    </r>
    <r>
      <rPr>
        <sz val="9"/>
        <rFont val="Times New Roman"/>
        <charset val="134"/>
      </rPr>
      <t>K0+477.259~K1+720</t>
    </r>
    <r>
      <rPr>
        <sz val="9"/>
        <rFont val="SimSun"/>
        <charset val="134"/>
      </rPr>
      <t>段长</t>
    </r>
    <r>
      <rPr>
        <sz val="9"/>
        <rFont val="Times New Roman"/>
        <charset val="134"/>
      </rPr>
      <t>1242.741m</t>
    </r>
    <r>
      <rPr>
        <sz val="9"/>
        <rFont val="SimSun"/>
        <charset val="134"/>
      </rPr>
      <t>（含</t>
    </r>
    <r>
      <rPr>
        <sz val="9"/>
        <rFont val="Times New Roman"/>
        <charset val="134"/>
      </rPr>
      <t>2</t>
    </r>
    <r>
      <rPr>
        <sz val="9"/>
        <rFont val="SimSun"/>
        <charset val="134"/>
      </rPr>
      <t>座桥梁，全长</t>
    </r>
    <r>
      <rPr>
        <sz val="9"/>
        <rFont val="Times New Roman"/>
        <charset val="134"/>
      </rPr>
      <t>264.24m</t>
    </r>
    <r>
      <rPr>
        <sz val="9"/>
        <rFont val="SimSun"/>
        <charset val="134"/>
      </rPr>
      <t>），为城市支路，双向两车道，标准路幅</t>
    </r>
    <r>
      <rPr>
        <sz val="9"/>
        <rFont val="Times New Roman"/>
        <charset val="134"/>
      </rPr>
      <t>13.5m</t>
    </r>
    <r>
      <rPr>
        <sz val="9"/>
        <rFont val="SimSun"/>
        <charset val="134"/>
      </rPr>
      <t>、</t>
    </r>
    <r>
      <rPr>
        <sz val="9"/>
        <rFont val="Times New Roman"/>
        <charset val="134"/>
      </rPr>
      <t>15.5m</t>
    </r>
    <r>
      <rPr>
        <sz val="9"/>
        <rFont val="SimSun"/>
        <charset val="134"/>
      </rPr>
      <t>。</t>
    </r>
  </si>
  <si>
    <r>
      <rPr>
        <sz val="9"/>
        <rFont val="SimSun"/>
        <charset val="134"/>
      </rPr>
      <t>一标段完工</t>
    </r>
  </si>
  <si>
    <r>
      <rPr>
        <sz val="9"/>
        <rFont val="SimSun"/>
        <charset val="134"/>
      </rPr>
      <t>与东环线铁路交叉口节点工程</t>
    </r>
  </si>
  <si>
    <r>
      <rPr>
        <sz val="9"/>
        <rFont val="SimSun"/>
        <charset val="134"/>
      </rPr>
      <t>园区市政道路与东环铁路线共有</t>
    </r>
    <r>
      <rPr>
        <sz val="9"/>
        <rFont val="Times New Roman"/>
        <charset val="134"/>
      </rPr>
      <t>10</t>
    </r>
    <r>
      <rPr>
        <sz val="9"/>
        <rFont val="SimSun"/>
        <charset val="134"/>
      </rPr>
      <t>处相交节点（最终以审批为准），涉及路网研究约</t>
    </r>
    <r>
      <rPr>
        <sz val="9"/>
        <rFont val="Times New Roman"/>
        <charset val="134"/>
      </rPr>
      <t>1.0</t>
    </r>
    <r>
      <rPr>
        <sz val="9"/>
        <rFont val="SimSun"/>
        <charset val="134"/>
      </rPr>
      <t>平方公里，道路长度约</t>
    </r>
    <r>
      <rPr>
        <sz val="9"/>
        <rFont val="Times New Roman"/>
        <charset val="134"/>
      </rPr>
      <t>3.0km</t>
    </r>
    <r>
      <rPr>
        <sz val="9"/>
        <rFont val="SimSun"/>
        <charset val="134"/>
      </rPr>
      <t>，为降低后期建设难度，本次考虑由东环铁路修建节点处控爆范围土石方、边坡、综合管网、路基等，预留后期建设工作面后封闭移交。</t>
    </r>
  </si>
  <si>
    <r>
      <rPr>
        <sz val="9"/>
        <rFont val="SimSun"/>
        <charset val="134"/>
      </rPr>
      <t>代建节点工程</t>
    </r>
    <r>
      <rPr>
        <sz val="9"/>
        <rFont val="Times New Roman"/>
        <charset val="134"/>
      </rPr>
      <t xml:space="preserve"> </t>
    </r>
    <r>
      <rPr>
        <sz val="9"/>
        <rFont val="SimSun"/>
        <charset val="134"/>
      </rPr>
      <t>全部完工</t>
    </r>
  </si>
  <si>
    <r>
      <rPr>
        <sz val="11"/>
        <color indexed="8"/>
        <rFont val="宋体"/>
        <charset val="1"/>
      </rPr>
      <t>市级</t>
    </r>
  </si>
  <si>
    <r>
      <rPr>
        <sz val="9"/>
        <rFont val="SimSun"/>
        <charset val="134"/>
      </rPr>
      <t>机场东联络线南线道路工程（</t>
    </r>
    <r>
      <rPr>
        <sz val="9"/>
        <rFont val="Times New Roman"/>
        <charset val="134"/>
      </rPr>
      <t>K1+465.859~K3+134.280</t>
    </r>
    <r>
      <rPr>
        <sz val="9"/>
        <rFont val="SimSun"/>
        <charset val="134"/>
      </rPr>
      <t>段）</t>
    </r>
  </si>
  <si>
    <r>
      <rPr>
        <sz val="9"/>
        <rFont val="SimSun"/>
        <charset val="134"/>
      </rPr>
      <t>起于两江大道，止于盛唐路，长约</t>
    </r>
    <r>
      <rPr>
        <sz val="9"/>
        <rFont val="Times New Roman"/>
        <charset val="134"/>
      </rPr>
      <t>2.34km</t>
    </r>
    <r>
      <rPr>
        <sz val="9"/>
        <rFont val="SimSun"/>
        <charset val="134"/>
      </rPr>
      <t>，其中</t>
    </r>
    <r>
      <rPr>
        <sz val="9"/>
        <rFont val="Times New Roman"/>
        <charset val="134"/>
      </rPr>
      <t>1669m</t>
    </r>
    <r>
      <rPr>
        <sz val="9"/>
        <rFont val="SimSun"/>
        <charset val="134"/>
      </rPr>
      <t>为新建，</t>
    </r>
    <r>
      <rPr>
        <sz val="9"/>
        <rFont val="Times New Roman"/>
        <charset val="134"/>
      </rPr>
      <t>671m</t>
    </r>
    <r>
      <rPr>
        <sz val="9"/>
        <rFont val="SimSun"/>
        <charset val="134"/>
      </rPr>
      <t>为改建。建设内容包括，立交两座：机东南与盛唐路立交、机东南与两江大道立交，隧道一座：天堡寨隧道，长</t>
    </r>
    <r>
      <rPr>
        <sz val="9"/>
        <rFont val="Times New Roman"/>
        <charset val="134"/>
      </rPr>
      <t>585m</t>
    </r>
    <r>
      <rPr>
        <sz val="9"/>
        <rFont val="SimSun"/>
        <charset val="134"/>
      </rPr>
      <t>，设计内容包括：道路、立交、隧道、岩土、官网、照明、交通等</t>
    </r>
  </si>
  <si>
    <r>
      <rPr>
        <sz val="9"/>
        <rFont val="SimSun"/>
        <charset val="134"/>
      </rPr>
      <t>全线完成</t>
    </r>
    <r>
      <rPr>
        <sz val="9"/>
        <rFont val="Times New Roman"/>
        <charset val="134"/>
      </rPr>
      <t>95%</t>
    </r>
  </si>
  <si>
    <r>
      <rPr>
        <sz val="9"/>
        <rFont val="SimSun"/>
        <charset val="134"/>
      </rPr>
      <t>轨道</t>
    </r>
    <r>
      <rPr>
        <sz val="9"/>
        <rFont val="Times New Roman"/>
        <charset val="134"/>
      </rPr>
      <t>4</t>
    </r>
    <r>
      <rPr>
        <sz val="9"/>
        <rFont val="SimSun"/>
        <charset val="134"/>
      </rPr>
      <t>号线与两江大道节点工程（一期）</t>
    </r>
  </si>
  <si>
    <r>
      <rPr>
        <sz val="9"/>
        <rFont val="SimSun"/>
        <charset val="134"/>
      </rPr>
      <t>一期工程南起机东北，北至石河立交，路段全长</t>
    </r>
    <r>
      <rPr>
        <sz val="9"/>
        <rFont val="Times New Roman"/>
        <charset val="134"/>
      </rPr>
      <t>8km</t>
    </r>
    <r>
      <rPr>
        <sz val="9"/>
        <rFont val="SimSun"/>
        <charset val="134"/>
      </rPr>
      <t>，需对两江大道沿线涉及轨道</t>
    </r>
    <r>
      <rPr>
        <sz val="9"/>
        <rFont val="Times New Roman"/>
        <charset val="134"/>
      </rPr>
      <t>4</t>
    </r>
    <r>
      <rPr>
        <sz val="9"/>
        <rFont val="SimSun"/>
        <charset val="134"/>
      </rPr>
      <t>号线的、黄胡路立交、寨子路立交、福临路立交、五横线立交、</t>
    </r>
    <r>
      <rPr>
        <sz val="9"/>
        <rFont val="Times New Roman"/>
        <charset val="134"/>
      </rPr>
      <t>10-9</t>
    </r>
    <r>
      <rPr>
        <sz val="9"/>
        <rFont val="SimSun"/>
        <charset val="134"/>
      </rPr>
      <t>号路立交、</t>
    </r>
    <r>
      <rPr>
        <sz val="9"/>
        <rFont val="Times New Roman"/>
        <charset val="134"/>
      </rPr>
      <t>10-7</t>
    </r>
    <r>
      <rPr>
        <sz val="9"/>
        <rFont val="SimSun"/>
        <charset val="134"/>
      </rPr>
      <t>号路上跨桥、规划支路地通道共</t>
    </r>
    <r>
      <rPr>
        <sz val="9"/>
        <rFont val="Times New Roman"/>
        <charset val="134"/>
      </rPr>
      <t>7</t>
    </r>
    <r>
      <rPr>
        <sz val="9"/>
        <rFont val="SimSun"/>
        <charset val="134"/>
      </rPr>
      <t>个节点。</t>
    </r>
  </si>
  <si>
    <r>
      <rPr>
        <sz val="9"/>
        <rFont val="SimSun"/>
        <charset val="134"/>
      </rPr>
      <t>基础开始施工</t>
    </r>
  </si>
  <si>
    <r>
      <rPr>
        <sz val="9"/>
        <rFont val="SimSun"/>
        <charset val="134"/>
      </rPr>
      <t>轨道</t>
    </r>
    <r>
      <rPr>
        <sz val="9"/>
        <rFont val="Times New Roman"/>
        <charset val="134"/>
      </rPr>
      <t>4</t>
    </r>
    <r>
      <rPr>
        <sz val="9"/>
        <rFont val="SimSun"/>
        <charset val="134"/>
      </rPr>
      <t>号线与两江大道节点工程（二期）</t>
    </r>
  </si>
  <si>
    <r>
      <rPr>
        <sz val="9"/>
        <rFont val="SimSun"/>
        <charset val="134"/>
      </rPr>
      <t>二期工程为两江大道与机东北交叉点立交工程。</t>
    </r>
  </si>
  <si>
    <r>
      <rPr>
        <sz val="9"/>
        <rFont val="SimSun"/>
        <charset val="134"/>
      </rPr>
      <t>施工进场</t>
    </r>
  </si>
  <si>
    <r>
      <rPr>
        <sz val="9"/>
        <rFont val="SimSun"/>
        <charset val="134"/>
      </rPr>
      <t>龙兴隧道项目</t>
    </r>
  </si>
  <si>
    <r>
      <rPr>
        <sz val="9"/>
        <rFont val="SimSun"/>
        <charset val="134"/>
      </rPr>
      <t>项目起于石峰大道，止于骑龙岗立交（含石唐大道立交</t>
    </r>
    <r>
      <rPr>
        <sz val="9"/>
        <rFont val="Times New Roman"/>
        <charset val="134"/>
      </rPr>
      <t>,</t>
    </r>
    <r>
      <rPr>
        <sz val="9"/>
        <rFont val="SimSun"/>
        <charset val="134"/>
      </rPr>
      <t>不含骑龙岗立交），长约</t>
    </r>
    <r>
      <rPr>
        <sz val="9"/>
        <rFont val="Times New Roman"/>
        <charset val="134"/>
      </rPr>
      <t>5.4km(</t>
    </r>
    <r>
      <rPr>
        <sz val="9"/>
        <rFont val="SimSun"/>
        <charset val="134"/>
      </rPr>
      <t>其中龙兴隧道长</t>
    </r>
    <r>
      <rPr>
        <sz val="9"/>
        <rFont val="Times New Roman"/>
        <charset val="134"/>
      </rPr>
      <t>3.2km</t>
    </r>
    <r>
      <rPr>
        <sz val="9"/>
        <rFont val="SimSun"/>
        <charset val="134"/>
      </rPr>
      <t>），设计时速</t>
    </r>
    <r>
      <rPr>
        <sz val="9"/>
        <rFont val="Times New Roman"/>
        <charset val="134"/>
      </rPr>
      <t>80km/h</t>
    </r>
    <r>
      <rPr>
        <sz val="9"/>
        <rFont val="SimSun"/>
        <charset val="134"/>
      </rPr>
      <t>，隧道西侧接线按双向</t>
    </r>
    <r>
      <rPr>
        <sz val="9"/>
        <rFont val="Times New Roman"/>
        <charset val="134"/>
      </rPr>
      <t>8</t>
    </r>
    <r>
      <rPr>
        <sz val="9"/>
        <rFont val="SimSun"/>
        <charset val="134"/>
      </rPr>
      <t>车道设计，宽</t>
    </r>
    <r>
      <rPr>
        <sz val="9"/>
        <rFont val="Times New Roman"/>
        <charset val="134"/>
      </rPr>
      <t>44</t>
    </r>
    <r>
      <rPr>
        <sz val="9"/>
        <rFont val="SimSun"/>
        <charset val="134"/>
      </rPr>
      <t>米，隧道段双向</t>
    </r>
    <r>
      <rPr>
        <sz val="9"/>
        <rFont val="Times New Roman"/>
        <charset val="134"/>
      </rPr>
      <t>6</t>
    </r>
    <r>
      <rPr>
        <sz val="9"/>
        <rFont val="SimSun"/>
        <charset val="134"/>
      </rPr>
      <t>车道，单洞宽</t>
    </r>
    <r>
      <rPr>
        <sz val="9"/>
        <rFont val="Times New Roman"/>
        <charset val="134"/>
      </rPr>
      <t>13.5</t>
    </r>
    <r>
      <rPr>
        <sz val="9"/>
        <rFont val="SimSun"/>
        <charset val="134"/>
      </rPr>
      <t>米。建设内容包括道路、桥梁、隧道、结构、绿化、照明、高边坡防护、给排水等综合管网及其它附属工程。</t>
    </r>
  </si>
  <si>
    <r>
      <rPr>
        <sz val="9"/>
        <rFont val="SimSun"/>
        <charset val="134"/>
      </rPr>
      <t>完成</t>
    </r>
    <r>
      <rPr>
        <sz val="9"/>
        <rFont val="Times New Roman"/>
        <charset val="134"/>
      </rPr>
      <t>95%</t>
    </r>
  </si>
  <si>
    <r>
      <rPr>
        <sz val="9"/>
        <rFont val="SimSun"/>
        <charset val="134"/>
      </rPr>
      <t>六纵线（</t>
    </r>
    <r>
      <rPr>
        <sz val="9"/>
        <rFont val="Times New Roman"/>
        <charset val="134"/>
      </rPr>
      <t>(</t>
    </r>
    <r>
      <rPr>
        <sz val="9"/>
        <rFont val="SimSun"/>
        <charset val="134"/>
      </rPr>
      <t>机东南至六横线段</t>
    </r>
    <r>
      <rPr>
        <sz val="9"/>
        <rFont val="Times New Roman"/>
        <charset val="134"/>
      </rPr>
      <t>)</t>
    </r>
    <r>
      <rPr>
        <sz val="9"/>
        <rFont val="SimSun"/>
        <charset val="134"/>
      </rPr>
      <t>道路工程</t>
    </r>
  </si>
  <si>
    <r>
      <rPr>
        <sz val="9"/>
        <rFont val="SimSun"/>
        <charset val="134"/>
      </rPr>
      <t>长约</t>
    </r>
    <r>
      <rPr>
        <sz val="9"/>
        <rFont val="Times New Roman"/>
        <charset val="134"/>
      </rPr>
      <t>12</t>
    </r>
    <r>
      <rPr>
        <sz val="9"/>
        <rFont val="SimSun"/>
        <charset val="134"/>
      </rPr>
      <t>公里，宽</t>
    </r>
    <r>
      <rPr>
        <sz val="9"/>
        <rFont val="Times New Roman"/>
        <charset val="134"/>
      </rPr>
      <t>36</t>
    </r>
    <r>
      <rPr>
        <sz val="9"/>
        <rFont val="SimSun"/>
        <charset val="134"/>
      </rPr>
      <t>，控制宽</t>
    </r>
    <r>
      <rPr>
        <sz val="9"/>
        <rFont val="Times New Roman"/>
        <charset val="134"/>
      </rPr>
      <t>54</t>
    </r>
    <r>
      <rPr>
        <sz val="9"/>
        <rFont val="SimSun"/>
        <charset val="134"/>
      </rPr>
      <t>，含</t>
    </r>
    <r>
      <rPr>
        <sz val="9"/>
        <rFont val="Times New Roman"/>
        <charset val="134"/>
      </rPr>
      <t>5</t>
    </r>
    <r>
      <rPr>
        <sz val="9"/>
        <rFont val="SimSun"/>
        <charset val="134"/>
      </rPr>
      <t>个立交，近期实施主线工程、骑龙岗立交、石笋立交、学堂湾立交的全部以及余家咀立交、观音堂立交主线及部分匝道。</t>
    </r>
  </si>
  <si>
    <r>
      <rPr>
        <sz val="9"/>
        <rFont val="SimSun"/>
        <charset val="134"/>
      </rPr>
      <t>盛安路跨御临河大桥工程</t>
    </r>
  </si>
  <si>
    <r>
      <rPr>
        <sz val="9"/>
        <rFont val="SimSun"/>
        <charset val="134"/>
      </rPr>
      <t>起于万科滨西河路，止于滨河东路，跨御临河，长约</t>
    </r>
    <r>
      <rPr>
        <sz val="9"/>
        <rFont val="Times New Roman"/>
        <charset val="134"/>
      </rPr>
      <t>300m</t>
    </r>
    <r>
      <rPr>
        <sz val="9"/>
        <rFont val="SimSun"/>
        <charset val="134"/>
      </rPr>
      <t>，宽</t>
    </r>
    <r>
      <rPr>
        <sz val="9"/>
        <rFont val="Times New Roman"/>
        <charset val="134"/>
      </rPr>
      <t>22m</t>
    </r>
  </si>
  <si>
    <r>
      <rPr>
        <sz val="9"/>
        <rFont val="SimSun"/>
        <charset val="134"/>
      </rPr>
      <t>基础工程完成</t>
    </r>
    <r>
      <rPr>
        <sz val="9"/>
        <rFont val="Times New Roman"/>
        <charset val="134"/>
      </rPr>
      <t>10%</t>
    </r>
  </si>
  <si>
    <r>
      <rPr>
        <sz val="9"/>
        <rFont val="SimSun"/>
        <charset val="134"/>
      </rPr>
      <t>云计算中心</t>
    </r>
    <r>
      <rPr>
        <sz val="9"/>
        <rFont val="Times New Roman"/>
        <charset val="134"/>
      </rPr>
      <t>2#</t>
    </r>
    <r>
      <rPr>
        <sz val="9"/>
        <rFont val="SimSun"/>
        <charset val="134"/>
      </rPr>
      <t>路延伸段</t>
    </r>
  </si>
  <si>
    <r>
      <rPr>
        <sz val="9"/>
        <rFont val="SimSun"/>
        <charset val="134"/>
      </rPr>
      <t>长</t>
    </r>
    <r>
      <rPr>
        <sz val="9"/>
        <rFont val="Times New Roman"/>
        <charset val="134"/>
      </rPr>
      <t>3219.411m</t>
    </r>
    <r>
      <rPr>
        <sz val="9"/>
        <rFont val="SimSun"/>
        <charset val="134"/>
      </rPr>
      <t>，宽</t>
    </r>
    <r>
      <rPr>
        <sz val="9"/>
        <rFont val="Times New Roman"/>
        <charset val="134"/>
      </rPr>
      <t>25-36m</t>
    </r>
  </si>
  <si>
    <r>
      <rPr>
        <sz val="9"/>
        <rFont val="SimSun"/>
        <charset val="134"/>
      </rPr>
      <t>梁片制作完成、</t>
    </r>
    <r>
      <rPr>
        <sz val="9"/>
        <rFont val="Times New Roman"/>
        <charset val="134"/>
      </rPr>
      <t xml:space="preserve"> </t>
    </r>
    <r>
      <rPr>
        <sz val="9"/>
        <rFont val="SimSun"/>
        <charset val="134"/>
      </rPr>
      <t>吊装完成</t>
    </r>
    <r>
      <rPr>
        <sz val="9"/>
        <rFont val="Times New Roman"/>
        <charset val="134"/>
      </rPr>
      <t>80%</t>
    </r>
    <r>
      <rPr>
        <sz val="9"/>
        <rFont val="SimSun"/>
        <charset val="134"/>
      </rPr>
      <t>；湿接缝、横隔梁施工完成</t>
    </r>
    <r>
      <rPr>
        <sz val="9"/>
        <rFont val="Times New Roman"/>
        <charset val="134"/>
      </rPr>
      <t>60%</t>
    </r>
    <r>
      <rPr>
        <sz val="9"/>
        <rFont val="SimSun"/>
        <charset val="134"/>
      </rPr>
      <t>。</t>
    </r>
    <r>
      <rPr>
        <sz val="9"/>
        <rFont val="Times New Roman"/>
        <charset val="134"/>
      </rPr>
      <t>"</t>
    </r>
  </si>
  <si>
    <r>
      <rPr>
        <sz val="9"/>
        <rFont val="Times New Roman"/>
        <charset val="134"/>
      </rPr>
      <t>Z4</t>
    </r>
    <r>
      <rPr>
        <sz val="9"/>
        <rFont val="SimSun"/>
        <charset val="134"/>
      </rPr>
      <t>路北延伸段二期道路工程项目</t>
    </r>
  </si>
  <si>
    <r>
      <rPr>
        <sz val="9"/>
        <rFont val="SimSun"/>
        <charset val="134"/>
      </rPr>
      <t>全长</t>
    </r>
    <r>
      <rPr>
        <sz val="9"/>
        <rFont val="Times New Roman"/>
        <charset val="134"/>
      </rPr>
      <t>2.51</t>
    </r>
    <r>
      <rPr>
        <sz val="9"/>
        <rFont val="SimSun"/>
        <charset val="134"/>
      </rPr>
      <t>公里，宽</t>
    </r>
    <r>
      <rPr>
        <sz val="9"/>
        <rFont val="Times New Roman"/>
        <charset val="134"/>
      </rPr>
      <t>50m</t>
    </r>
    <r>
      <rPr>
        <sz val="9"/>
        <rFont val="SimSun"/>
        <charset val="134"/>
      </rPr>
      <t>，含桥梁一座、隧道一座。</t>
    </r>
  </si>
  <si>
    <r>
      <rPr>
        <sz val="9"/>
        <rFont val="SimSun"/>
        <charset val="134"/>
      </rPr>
      <t>隧道贯通，衬砌累计完成</t>
    </r>
    <r>
      <rPr>
        <sz val="9"/>
        <rFont val="Times New Roman"/>
        <charset val="134"/>
      </rPr>
      <t>70%</t>
    </r>
    <r>
      <rPr>
        <sz val="9"/>
        <rFont val="SimSun"/>
        <charset val="134"/>
      </rPr>
      <t>。</t>
    </r>
  </si>
  <si>
    <r>
      <rPr>
        <sz val="9"/>
        <rFont val="SimSun"/>
        <charset val="134"/>
      </rPr>
      <t>万福路</t>
    </r>
  </si>
  <si>
    <r>
      <rPr>
        <sz val="9"/>
        <rFont val="SimSun"/>
        <charset val="134"/>
      </rPr>
      <t>万福路道路全长</t>
    </r>
    <r>
      <rPr>
        <sz val="9"/>
        <rFont val="Times New Roman"/>
        <charset val="134"/>
      </rPr>
      <t>4.2km</t>
    </r>
    <r>
      <rPr>
        <sz val="9"/>
        <rFont val="SimSun"/>
        <charset val="134"/>
      </rPr>
      <t>，宽度</t>
    </r>
    <r>
      <rPr>
        <sz val="9"/>
        <rFont val="Times New Roman"/>
        <charset val="134"/>
      </rPr>
      <t>32m,</t>
    </r>
    <r>
      <rPr>
        <sz val="9"/>
        <rFont val="SimSun"/>
        <charset val="134"/>
      </rPr>
      <t>双向</t>
    </r>
    <r>
      <rPr>
        <sz val="9"/>
        <rFont val="Times New Roman"/>
        <charset val="134"/>
      </rPr>
      <t>6</t>
    </r>
    <r>
      <rPr>
        <sz val="9"/>
        <rFont val="SimSun"/>
        <charset val="134"/>
      </rPr>
      <t>车道。工程分为</t>
    </r>
    <r>
      <rPr>
        <sz val="9"/>
        <rFont val="Times New Roman"/>
        <charset val="134"/>
      </rPr>
      <t>4</t>
    </r>
    <r>
      <rPr>
        <sz val="9"/>
        <rFont val="SimSun"/>
        <charset val="134"/>
      </rPr>
      <t>期实施，其中一期</t>
    </r>
    <r>
      <rPr>
        <sz val="9"/>
        <rFont val="Times New Roman"/>
        <charset val="134"/>
      </rPr>
      <t>1.3km</t>
    </r>
    <r>
      <rPr>
        <sz val="9"/>
        <rFont val="SimSun"/>
        <charset val="134"/>
      </rPr>
      <t>、二期</t>
    </r>
    <r>
      <rPr>
        <sz val="9"/>
        <rFont val="Times New Roman"/>
        <charset val="134"/>
      </rPr>
      <t>1.0km</t>
    </r>
    <r>
      <rPr>
        <sz val="9"/>
        <rFont val="SimSun"/>
        <charset val="134"/>
      </rPr>
      <t>已完工，三期</t>
    </r>
    <r>
      <rPr>
        <sz val="9"/>
        <rFont val="Times New Roman"/>
        <charset val="134"/>
      </rPr>
      <t>1.2km</t>
    </r>
    <r>
      <rPr>
        <sz val="9"/>
        <rFont val="SimSun"/>
        <charset val="134"/>
      </rPr>
      <t>计划</t>
    </r>
    <r>
      <rPr>
        <sz val="9"/>
        <rFont val="Times New Roman"/>
        <charset val="134"/>
      </rPr>
      <t>2019</t>
    </r>
    <r>
      <rPr>
        <sz val="9"/>
        <rFont val="SimSun"/>
        <charset val="134"/>
      </rPr>
      <t>年完工，四期（万福路桥梁段）</t>
    </r>
    <r>
      <rPr>
        <sz val="9"/>
        <rFont val="Times New Roman"/>
        <charset val="134"/>
      </rPr>
      <t>0.7km</t>
    </r>
    <r>
      <rPr>
        <sz val="9"/>
        <rFont val="SimSun"/>
        <charset val="134"/>
      </rPr>
      <t>计划</t>
    </r>
    <r>
      <rPr>
        <sz val="9"/>
        <rFont val="Times New Roman"/>
        <charset val="134"/>
      </rPr>
      <t>2019</t>
    </r>
    <r>
      <rPr>
        <sz val="9"/>
        <rFont val="SimSun"/>
        <charset val="134"/>
      </rPr>
      <t>年开工。</t>
    </r>
  </si>
  <si>
    <r>
      <rPr>
        <sz val="9"/>
        <rFont val="SimSun"/>
        <charset val="134"/>
      </rPr>
      <t>桥梁桩基完成，下部结构完成</t>
    </r>
    <r>
      <rPr>
        <sz val="9"/>
        <rFont val="Times New Roman"/>
        <charset val="134"/>
      </rPr>
      <t>90%</t>
    </r>
  </si>
  <si>
    <r>
      <rPr>
        <sz val="9"/>
        <rFont val="SimSun"/>
        <charset val="134"/>
      </rPr>
      <t>四纵线北延伸段道路工程</t>
    </r>
  </si>
  <si>
    <r>
      <rPr>
        <sz val="9"/>
        <rFont val="SimSun"/>
        <charset val="134"/>
      </rPr>
      <t>全长</t>
    </r>
    <r>
      <rPr>
        <sz val="9"/>
        <rFont val="Times New Roman"/>
        <charset val="134"/>
      </rPr>
      <t>8.7</t>
    </r>
    <r>
      <rPr>
        <sz val="9"/>
        <rFont val="SimSun"/>
        <charset val="134"/>
      </rPr>
      <t>公里，路幅宽度</t>
    </r>
    <r>
      <rPr>
        <sz val="9"/>
        <rFont val="Times New Roman"/>
        <charset val="134"/>
      </rPr>
      <t>36</t>
    </r>
    <r>
      <rPr>
        <sz val="9"/>
        <rFont val="SimSun"/>
        <charset val="134"/>
      </rPr>
      <t>米，含简易立交两座。</t>
    </r>
  </si>
  <si>
    <r>
      <rPr>
        <sz val="9"/>
        <rFont val="SimSun"/>
        <charset val="134"/>
      </rPr>
      <t>沥青铺筑完成</t>
    </r>
  </si>
  <si>
    <r>
      <rPr>
        <sz val="9"/>
        <rFont val="SimSun"/>
        <charset val="134"/>
      </rPr>
      <t>悦港北路道路工程</t>
    </r>
  </si>
  <si>
    <r>
      <rPr>
        <sz val="9"/>
        <rFont val="SimSun"/>
        <charset val="134"/>
      </rPr>
      <t>道路全长</t>
    </r>
    <r>
      <rPr>
        <sz val="9"/>
        <rFont val="Times New Roman"/>
        <charset val="134"/>
      </rPr>
      <t>2.44</t>
    </r>
    <r>
      <rPr>
        <sz val="9"/>
        <rFont val="SimSun"/>
        <charset val="134"/>
      </rPr>
      <t>公里，宽</t>
    </r>
    <r>
      <rPr>
        <sz val="9"/>
        <rFont val="Times New Roman"/>
        <charset val="134"/>
      </rPr>
      <t>44</t>
    </r>
    <r>
      <rPr>
        <sz val="9"/>
        <rFont val="SimSun"/>
        <charset val="134"/>
      </rPr>
      <t>米，含桥梁一座，立交两座。</t>
    </r>
  </si>
  <si>
    <r>
      <rPr>
        <sz val="9"/>
        <rFont val="SimSun"/>
        <charset val="134"/>
      </rPr>
      <t>完成上部结构</t>
    </r>
    <r>
      <rPr>
        <sz val="9"/>
        <rFont val="Times New Roman"/>
        <charset val="134"/>
      </rPr>
      <t>80%</t>
    </r>
  </si>
  <si>
    <r>
      <rPr>
        <sz val="9"/>
        <rFont val="SimSun"/>
        <charset val="134"/>
      </rPr>
      <t>竹溪河沿岸道路工程</t>
    </r>
  </si>
  <si>
    <r>
      <rPr>
        <sz val="9"/>
        <rFont val="SimSun"/>
        <charset val="134"/>
      </rPr>
      <t>全长</t>
    </r>
    <r>
      <rPr>
        <sz val="9"/>
        <rFont val="Times New Roman"/>
        <charset val="134"/>
      </rPr>
      <t>9.6km</t>
    </r>
    <r>
      <rPr>
        <sz val="9"/>
        <rFont val="SimSun"/>
        <charset val="134"/>
      </rPr>
      <t>，宽</t>
    </r>
    <r>
      <rPr>
        <sz val="9"/>
        <rFont val="Times New Roman"/>
        <charset val="134"/>
      </rPr>
      <t>26m</t>
    </r>
  </si>
  <si>
    <r>
      <rPr>
        <sz val="9"/>
        <rFont val="SimSun"/>
        <charset val="134"/>
      </rPr>
      <t>上部钢结构安装完成</t>
    </r>
    <r>
      <rPr>
        <sz val="9"/>
        <rFont val="Times New Roman"/>
        <charset val="134"/>
      </rPr>
      <t>30%</t>
    </r>
  </si>
  <si>
    <r>
      <rPr>
        <sz val="9"/>
        <rFont val="Times New Roman"/>
        <charset val="134"/>
      </rPr>
      <t>Z4</t>
    </r>
    <r>
      <rPr>
        <sz val="9"/>
        <rFont val="SimSun"/>
        <charset val="134"/>
      </rPr>
      <t>北延伸段道路工程</t>
    </r>
  </si>
  <si>
    <r>
      <rPr>
        <sz val="9"/>
        <rFont val="SimSun"/>
        <charset val="134"/>
      </rPr>
      <t>长</t>
    </r>
    <r>
      <rPr>
        <sz val="9"/>
        <rFont val="Times New Roman"/>
        <charset val="134"/>
      </rPr>
      <t>2914.468m</t>
    </r>
    <r>
      <rPr>
        <sz val="9"/>
        <rFont val="SimSun"/>
        <charset val="134"/>
      </rPr>
      <t>，宽</t>
    </r>
    <r>
      <rPr>
        <sz val="9"/>
        <rFont val="Times New Roman"/>
        <charset val="134"/>
      </rPr>
      <t>50m</t>
    </r>
  </si>
  <si>
    <r>
      <rPr>
        <sz val="9"/>
        <rFont val="SimSun"/>
        <charset val="134"/>
      </rPr>
      <t>水稳层完成</t>
    </r>
    <r>
      <rPr>
        <sz val="9"/>
        <rFont val="Times New Roman"/>
        <charset val="134"/>
      </rPr>
      <t>80%</t>
    </r>
    <r>
      <rPr>
        <sz val="9"/>
        <rFont val="SimSun"/>
        <charset val="134"/>
      </rPr>
      <t>，桥梁钢箱梁安装完成</t>
    </r>
    <r>
      <rPr>
        <sz val="9"/>
        <rFont val="Times New Roman"/>
        <charset val="134"/>
      </rPr>
      <t>50%</t>
    </r>
    <r>
      <rPr>
        <sz val="9"/>
        <rFont val="SimSun"/>
        <charset val="134"/>
      </rPr>
      <t>。</t>
    </r>
  </si>
  <si>
    <r>
      <rPr>
        <sz val="9"/>
        <rFont val="SimSun"/>
        <charset val="134"/>
      </rPr>
      <t>万兴路道路工程</t>
    </r>
  </si>
  <si>
    <r>
      <rPr>
        <sz val="9"/>
        <rFont val="SimSun"/>
        <charset val="134"/>
      </rPr>
      <t>长</t>
    </r>
    <r>
      <rPr>
        <sz val="9"/>
        <rFont val="Times New Roman"/>
        <charset val="134"/>
      </rPr>
      <t>5.6km</t>
    </r>
    <r>
      <rPr>
        <sz val="9"/>
        <rFont val="SimSun"/>
        <charset val="134"/>
      </rPr>
      <t>，标准宽度</t>
    </r>
    <r>
      <rPr>
        <sz val="9"/>
        <rFont val="Times New Roman"/>
        <charset val="134"/>
      </rPr>
      <t>54m</t>
    </r>
  </si>
  <si>
    <r>
      <rPr>
        <sz val="9"/>
        <rFont val="SimSun"/>
        <charset val="134"/>
      </rPr>
      <t>道路工程土石方施工完成</t>
    </r>
    <r>
      <rPr>
        <sz val="9"/>
        <rFont val="Times New Roman"/>
        <charset val="134"/>
      </rPr>
      <t>100%</t>
    </r>
    <r>
      <rPr>
        <sz val="9"/>
        <rFont val="SimSun"/>
        <charset val="134"/>
      </rPr>
      <t>；管网完成</t>
    </r>
    <r>
      <rPr>
        <sz val="9"/>
        <rFont val="Times New Roman"/>
        <charset val="134"/>
      </rPr>
      <t>100%</t>
    </r>
    <r>
      <rPr>
        <sz val="9"/>
        <rFont val="SimSun"/>
        <charset val="134"/>
      </rPr>
      <t>；地通道工程完成</t>
    </r>
    <r>
      <rPr>
        <sz val="9"/>
        <rFont val="Times New Roman"/>
        <charset val="134"/>
      </rPr>
      <t>100%</t>
    </r>
    <r>
      <rPr>
        <sz val="9"/>
        <rFont val="SimSun"/>
        <charset val="134"/>
      </rPr>
      <t>；中兴大道上垮桥下部构造完成</t>
    </r>
  </si>
  <si>
    <r>
      <rPr>
        <sz val="9"/>
        <rFont val="SimSun"/>
        <charset val="134"/>
      </rPr>
      <t>观音山路</t>
    </r>
  </si>
  <si>
    <r>
      <rPr>
        <sz val="9"/>
        <rFont val="SimSun"/>
        <charset val="134"/>
      </rPr>
      <t>道路全长为</t>
    </r>
    <r>
      <rPr>
        <sz val="9"/>
        <rFont val="Times New Roman"/>
        <charset val="134"/>
      </rPr>
      <t>5.76km</t>
    </r>
    <r>
      <rPr>
        <sz val="9"/>
        <rFont val="SimSun"/>
        <charset val="134"/>
      </rPr>
      <t>，宽</t>
    </r>
    <r>
      <rPr>
        <sz val="9"/>
        <rFont val="Times New Roman"/>
        <charset val="134"/>
      </rPr>
      <t>36m</t>
    </r>
  </si>
  <si>
    <r>
      <rPr>
        <sz val="9"/>
        <rFont val="SimSun"/>
        <charset val="134"/>
      </rPr>
      <t>完成招标，施工单位进场</t>
    </r>
  </si>
  <si>
    <r>
      <rPr>
        <sz val="9"/>
        <rFont val="SimSun"/>
        <charset val="134"/>
      </rPr>
      <t>空港</t>
    </r>
    <r>
      <rPr>
        <sz val="9"/>
        <rFont val="Times New Roman"/>
        <charset val="134"/>
      </rPr>
      <t>Q</t>
    </r>
    <r>
      <rPr>
        <sz val="9"/>
        <rFont val="SimSun"/>
        <charset val="134"/>
      </rPr>
      <t>分区悦港大道</t>
    </r>
  </si>
  <si>
    <r>
      <rPr>
        <sz val="9"/>
        <rFont val="SimSun"/>
        <charset val="134"/>
      </rPr>
      <t>总长</t>
    </r>
    <r>
      <rPr>
        <sz val="9"/>
        <rFont val="Times New Roman"/>
        <charset val="134"/>
      </rPr>
      <t>1580</t>
    </r>
    <r>
      <rPr>
        <sz val="9"/>
        <rFont val="SimSun"/>
        <charset val="134"/>
      </rPr>
      <t>米，宽</t>
    </r>
    <r>
      <rPr>
        <sz val="9"/>
        <rFont val="Times New Roman"/>
        <charset val="134"/>
      </rPr>
      <t>40</t>
    </r>
    <r>
      <rPr>
        <sz val="9"/>
        <rFont val="SimSun"/>
        <charset val="134"/>
      </rPr>
      <t>米，双向</t>
    </r>
    <r>
      <rPr>
        <sz val="9"/>
        <rFont val="Times New Roman"/>
        <charset val="134"/>
      </rPr>
      <t>6</t>
    </r>
    <r>
      <rPr>
        <sz val="9"/>
        <rFont val="SimSun"/>
        <charset val="134"/>
      </rPr>
      <t>车道，其中含一座</t>
    </r>
    <r>
      <rPr>
        <sz val="9"/>
        <rFont val="Times New Roman"/>
        <charset val="134"/>
      </rPr>
      <t>650m</t>
    </r>
    <r>
      <rPr>
        <sz val="9"/>
        <rFont val="SimSun"/>
        <charset val="134"/>
      </rPr>
      <t>的预制箱梁桥一座。</t>
    </r>
  </si>
  <si>
    <r>
      <rPr>
        <sz val="9"/>
        <rFont val="SimSun"/>
        <charset val="134"/>
      </rPr>
      <t>桥梁墩柱完成</t>
    </r>
  </si>
  <si>
    <r>
      <rPr>
        <sz val="9"/>
        <rFont val="SimSun"/>
        <charset val="134"/>
      </rPr>
      <t>保税港区集团</t>
    </r>
  </si>
  <si>
    <r>
      <rPr>
        <sz val="9"/>
        <rFont val="Times New Roman"/>
        <charset val="134"/>
      </rPr>
      <t>P</t>
    </r>
    <r>
      <rPr>
        <sz val="9"/>
        <rFont val="SimSun"/>
        <charset val="134"/>
      </rPr>
      <t>分区市政道路一期工程（南北货运通道）</t>
    </r>
  </si>
  <si>
    <r>
      <rPr>
        <sz val="9"/>
        <rFont val="SimSun"/>
        <charset val="134"/>
      </rPr>
      <t>南北货运通道长约</t>
    </r>
    <r>
      <rPr>
        <sz val="9"/>
        <rFont val="Times New Roman"/>
        <charset val="134"/>
      </rPr>
      <t>2.29km</t>
    </r>
    <r>
      <rPr>
        <sz val="9"/>
        <rFont val="SimSun"/>
        <charset val="134"/>
      </rPr>
      <t>，城市主干路，双向</t>
    </r>
    <r>
      <rPr>
        <sz val="9"/>
        <rFont val="Times New Roman"/>
        <charset val="134"/>
      </rPr>
      <t>6</t>
    </r>
    <r>
      <rPr>
        <sz val="9"/>
        <rFont val="SimSun"/>
        <charset val="134"/>
      </rPr>
      <t>车道，路幅宽度为</t>
    </r>
    <r>
      <rPr>
        <sz val="9"/>
        <rFont val="Times New Roman"/>
        <charset val="134"/>
      </rPr>
      <t>37m</t>
    </r>
    <r>
      <rPr>
        <sz val="9"/>
        <rFont val="SimSun"/>
        <charset val="134"/>
      </rPr>
      <t>。</t>
    </r>
  </si>
  <si>
    <r>
      <rPr>
        <sz val="9"/>
        <rFont val="SimSun"/>
        <charset val="134"/>
      </rPr>
      <t>新开工</t>
    </r>
  </si>
  <si>
    <r>
      <rPr>
        <sz val="9"/>
        <rFont val="SimSun"/>
        <charset val="134"/>
      </rPr>
      <t>空港综合配套区（北区）基础设施项目一期工程</t>
    </r>
  </si>
  <si>
    <r>
      <rPr>
        <sz val="9"/>
        <rFont val="SimSun"/>
        <charset val="134"/>
      </rPr>
      <t>项目共包含</t>
    </r>
    <r>
      <rPr>
        <sz val="9"/>
        <rFont val="Times New Roman"/>
        <charset val="134"/>
      </rPr>
      <t>4</t>
    </r>
    <r>
      <rPr>
        <sz val="9"/>
        <rFont val="SimSun"/>
        <charset val="134"/>
      </rPr>
      <t>条道路，其中：空港西路为城市主干路，长</t>
    </r>
    <r>
      <rPr>
        <sz val="9"/>
        <rFont val="Times New Roman"/>
        <charset val="134"/>
      </rPr>
      <t>2.56</t>
    </r>
    <r>
      <rPr>
        <sz val="9"/>
        <rFont val="SimSun"/>
        <charset val="134"/>
      </rPr>
      <t>公里，路幅宽度</t>
    </r>
    <r>
      <rPr>
        <sz val="9"/>
        <rFont val="Times New Roman"/>
        <charset val="134"/>
      </rPr>
      <t>36</t>
    </r>
    <r>
      <rPr>
        <sz val="9"/>
        <rFont val="SimSun"/>
        <charset val="134"/>
      </rPr>
      <t>米，双向</t>
    </r>
    <r>
      <rPr>
        <sz val="9"/>
        <rFont val="Times New Roman"/>
        <charset val="134"/>
      </rPr>
      <t>6</t>
    </r>
    <r>
      <rPr>
        <sz val="9"/>
        <rFont val="SimSun"/>
        <charset val="134"/>
      </rPr>
      <t>车道；</t>
    </r>
    <r>
      <rPr>
        <sz val="9"/>
        <rFont val="Times New Roman"/>
        <charset val="134"/>
      </rPr>
      <t>5</t>
    </r>
    <r>
      <rPr>
        <sz val="9"/>
        <rFont val="SimSun"/>
        <charset val="134"/>
      </rPr>
      <t>号路为城市次干路，长</t>
    </r>
    <r>
      <rPr>
        <sz val="9"/>
        <rFont val="Times New Roman"/>
        <charset val="134"/>
      </rPr>
      <t>1.56</t>
    </r>
    <r>
      <rPr>
        <sz val="9"/>
        <rFont val="SimSun"/>
        <charset val="134"/>
      </rPr>
      <t>公里，路幅宽度</t>
    </r>
    <r>
      <rPr>
        <sz val="9"/>
        <rFont val="Times New Roman"/>
        <charset val="134"/>
      </rPr>
      <t>36</t>
    </r>
    <r>
      <rPr>
        <sz val="9"/>
        <rFont val="SimSun"/>
        <charset val="134"/>
      </rPr>
      <t>米；</t>
    </r>
    <r>
      <rPr>
        <sz val="9"/>
        <rFont val="Times New Roman"/>
        <charset val="134"/>
      </rPr>
      <t>8</t>
    </r>
    <r>
      <rPr>
        <sz val="9"/>
        <rFont val="SimSun"/>
        <charset val="134"/>
      </rPr>
      <t>号道路为城市次干路，长</t>
    </r>
    <r>
      <rPr>
        <sz val="9"/>
        <rFont val="Times New Roman"/>
        <charset val="134"/>
      </rPr>
      <t>2.99</t>
    </r>
    <r>
      <rPr>
        <sz val="9"/>
        <rFont val="SimSun"/>
        <charset val="134"/>
      </rPr>
      <t>公里，路幅宽度</t>
    </r>
    <r>
      <rPr>
        <sz val="9"/>
        <rFont val="Times New Roman"/>
        <charset val="134"/>
      </rPr>
      <t>32</t>
    </r>
    <r>
      <rPr>
        <sz val="9"/>
        <rFont val="SimSun"/>
        <charset val="134"/>
      </rPr>
      <t>米；空港大道（东西方向）长</t>
    </r>
    <r>
      <rPr>
        <sz val="9"/>
        <rFont val="Times New Roman"/>
        <charset val="134"/>
      </rPr>
      <t>430</t>
    </r>
    <r>
      <rPr>
        <sz val="9"/>
        <rFont val="SimSun"/>
        <charset val="134"/>
      </rPr>
      <t>米，标准路幅宽</t>
    </r>
    <r>
      <rPr>
        <sz val="9"/>
        <rFont val="Times New Roman"/>
        <charset val="134"/>
      </rPr>
      <t>43</t>
    </r>
    <r>
      <rPr>
        <sz val="9"/>
        <rFont val="SimSun"/>
        <charset val="134"/>
      </rPr>
      <t>米，含桥梁一座，桥长</t>
    </r>
    <r>
      <rPr>
        <sz val="9"/>
        <rFont val="Times New Roman"/>
        <charset val="134"/>
      </rPr>
      <t>374</t>
    </r>
    <r>
      <rPr>
        <sz val="9"/>
        <rFont val="SimSun"/>
        <charset val="134"/>
      </rPr>
      <t>米。包含道路、桥梁、结构、排水、路灯、综合管网、交通、绿化及附属设施等。</t>
    </r>
  </si>
  <si>
    <r>
      <rPr>
        <sz val="9"/>
        <rFont val="SimSun"/>
        <charset val="134"/>
      </rPr>
      <t>桥梁基础施工、道路绿化完工</t>
    </r>
  </si>
  <si>
    <r>
      <rPr>
        <sz val="9"/>
        <rFont val="SimSun"/>
        <charset val="134"/>
      </rPr>
      <t>空港生活配套区（跳蹬河滨区）市政基础设施</t>
    </r>
  </si>
  <si>
    <r>
      <rPr>
        <sz val="9"/>
        <rFont val="SimSun"/>
        <charset val="134"/>
      </rPr>
      <t>次干路</t>
    </r>
    <r>
      <rPr>
        <sz val="9"/>
        <rFont val="Times New Roman"/>
        <charset val="134"/>
      </rPr>
      <t>6</t>
    </r>
    <r>
      <rPr>
        <sz val="9"/>
        <rFont val="SimSun"/>
        <charset val="134"/>
      </rPr>
      <t>条，总长</t>
    </r>
    <r>
      <rPr>
        <sz val="9"/>
        <rFont val="Times New Roman"/>
        <charset val="134"/>
      </rPr>
      <t>6.2</t>
    </r>
    <r>
      <rPr>
        <sz val="9"/>
        <rFont val="SimSun"/>
        <charset val="134"/>
      </rPr>
      <t>公里，宽</t>
    </r>
    <r>
      <rPr>
        <sz val="9"/>
        <rFont val="Times New Roman"/>
        <charset val="134"/>
      </rPr>
      <t>26</t>
    </r>
    <r>
      <rPr>
        <sz val="9"/>
        <rFont val="SimSun"/>
        <charset val="134"/>
      </rPr>
      <t>米，双向</t>
    </r>
    <r>
      <rPr>
        <sz val="9"/>
        <rFont val="Times New Roman"/>
        <charset val="134"/>
      </rPr>
      <t>4</t>
    </r>
    <r>
      <rPr>
        <sz val="9"/>
        <rFont val="SimSun"/>
        <charset val="134"/>
      </rPr>
      <t>车道；支路</t>
    </r>
    <r>
      <rPr>
        <sz val="9"/>
        <rFont val="Times New Roman"/>
        <charset val="134"/>
      </rPr>
      <t>7</t>
    </r>
    <r>
      <rPr>
        <sz val="9"/>
        <rFont val="SimSun"/>
        <charset val="134"/>
      </rPr>
      <t>条，总长</t>
    </r>
    <r>
      <rPr>
        <sz val="9"/>
        <rFont val="Times New Roman"/>
        <charset val="134"/>
      </rPr>
      <t>4.6</t>
    </r>
    <r>
      <rPr>
        <sz val="9"/>
        <rFont val="SimSun"/>
        <charset val="134"/>
      </rPr>
      <t>公里，宽</t>
    </r>
    <r>
      <rPr>
        <sz val="9"/>
        <rFont val="Times New Roman"/>
        <charset val="134"/>
      </rPr>
      <t>16</t>
    </r>
    <r>
      <rPr>
        <sz val="9"/>
        <rFont val="SimSun"/>
        <charset val="134"/>
      </rPr>
      <t>米，双向</t>
    </r>
    <r>
      <rPr>
        <sz val="9"/>
        <rFont val="Times New Roman"/>
        <charset val="134"/>
      </rPr>
      <t>2</t>
    </r>
    <r>
      <rPr>
        <sz val="9"/>
        <rFont val="SimSun"/>
        <charset val="134"/>
      </rPr>
      <t>车道</t>
    </r>
  </si>
  <si>
    <r>
      <rPr>
        <sz val="9"/>
        <rFont val="SimSun"/>
        <charset val="134"/>
      </rPr>
      <t>路基、桥梁基础施工</t>
    </r>
  </si>
  <si>
    <r>
      <rPr>
        <sz val="9"/>
        <rFont val="SimSun"/>
        <charset val="134"/>
      </rPr>
      <t>空港综合配套区（北区）基础设施项目二期工程</t>
    </r>
  </si>
  <si>
    <r>
      <rPr>
        <sz val="9"/>
        <rFont val="SimSun"/>
        <charset val="134"/>
      </rPr>
      <t>次干道总长</t>
    </r>
    <r>
      <rPr>
        <sz val="9"/>
        <rFont val="Times New Roman"/>
        <charset val="134"/>
      </rPr>
      <t>4.9</t>
    </r>
    <r>
      <rPr>
        <sz val="9"/>
        <rFont val="SimSun"/>
        <charset val="134"/>
      </rPr>
      <t>公里，宽</t>
    </r>
    <r>
      <rPr>
        <sz val="9"/>
        <rFont val="Times New Roman"/>
        <charset val="134"/>
      </rPr>
      <t>26</t>
    </r>
    <r>
      <rPr>
        <sz val="9"/>
        <rFont val="SimSun"/>
        <charset val="134"/>
      </rPr>
      <t>米，双向</t>
    </r>
    <r>
      <rPr>
        <sz val="9"/>
        <rFont val="Times New Roman"/>
        <charset val="134"/>
      </rPr>
      <t>4</t>
    </r>
    <r>
      <rPr>
        <sz val="9"/>
        <rFont val="SimSun"/>
        <charset val="134"/>
      </rPr>
      <t>车道；支路总长</t>
    </r>
    <r>
      <rPr>
        <sz val="9"/>
        <rFont val="Times New Roman"/>
        <charset val="134"/>
      </rPr>
      <t>11.5</t>
    </r>
    <r>
      <rPr>
        <sz val="9"/>
        <rFont val="SimSun"/>
        <charset val="134"/>
      </rPr>
      <t>公里，宽</t>
    </r>
    <r>
      <rPr>
        <sz val="9"/>
        <rFont val="Times New Roman"/>
        <charset val="134"/>
      </rPr>
      <t>16</t>
    </r>
    <r>
      <rPr>
        <sz val="9"/>
        <rFont val="SimSun"/>
        <charset val="134"/>
      </rPr>
      <t>米，双向</t>
    </r>
    <r>
      <rPr>
        <sz val="9"/>
        <rFont val="Times New Roman"/>
        <charset val="134"/>
      </rPr>
      <t>2</t>
    </r>
    <r>
      <rPr>
        <sz val="9"/>
        <rFont val="SimSun"/>
        <charset val="134"/>
      </rPr>
      <t>车道。</t>
    </r>
  </si>
  <si>
    <r>
      <rPr>
        <sz val="9"/>
        <rFont val="SimSun"/>
        <charset val="134"/>
      </rPr>
      <t>路基、桥梁基础、管网施工</t>
    </r>
  </si>
  <si>
    <r>
      <rPr>
        <sz val="9"/>
        <rFont val="SimSun"/>
        <charset val="134"/>
      </rPr>
      <t>两路寸滩保税港区空港现代物流园区基础设施项目</t>
    </r>
  </si>
  <si>
    <r>
      <rPr>
        <sz val="9"/>
        <rFont val="SimSun"/>
        <charset val="134"/>
      </rPr>
      <t>包括</t>
    </r>
    <r>
      <rPr>
        <sz val="9"/>
        <rFont val="Times New Roman"/>
        <charset val="134"/>
      </rPr>
      <t>Z1Z2Z3Z4H1H2H3</t>
    </r>
    <r>
      <rPr>
        <sz val="9"/>
        <rFont val="SimSun"/>
        <charset val="134"/>
      </rPr>
      <t>等七条次支路</t>
    </r>
  </si>
  <si>
    <r>
      <rPr>
        <sz val="9"/>
        <rFont val="SimSun"/>
        <charset val="134"/>
      </rPr>
      <t>空港综合配套区（</t>
    </r>
    <r>
      <rPr>
        <sz val="9"/>
        <rFont val="Times New Roman"/>
        <charset val="134"/>
      </rPr>
      <t>Q</t>
    </r>
    <r>
      <rPr>
        <sz val="9"/>
        <rFont val="SimSun"/>
        <charset val="134"/>
      </rPr>
      <t>分区）市政道路项目（次支路）</t>
    </r>
  </si>
  <si>
    <r>
      <rPr>
        <sz val="9"/>
        <rFont val="SimSun"/>
        <charset val="134"/>
      </rPr>
      <t>本项目共有</t>
    </r>
    <r>
      <rPr>
        <sz val="9"/>
        <rFont val="Times New Roman"/>
        <charset val="134"/>
      </rPr>
      <t>18</t>
    </r>
    <r>
      <rPr>
        <sz val="9"/>
        <rFont val="SimSun"/>
        <charset val="134"/>
      </rPr>
      <t>条道路，其中次干路</t>
    </r>
    <r>
      <rPr>
        <sz val="9"/>
        <rFont val="Times New Roman"/>
        <charset val="134"/>
      </rPr>
      <t>7</t>
    </r>
    <r>
      <rPr>
        <sz val="9"/>
        <rFont val="SimSun"/>
        <charset val="134"/>
      </rPr>
      <t>条研究总长</t>
    </r>
    <r>
      <rPr>
        <sz val="9"/>
        <rFont val="Times New Roman"/>
        <charset val="134"/>
      </rPr>
      <t>7.899km</t>
    </r>
    <r>
      <rPr>
        <sz val="9"/>
        <rFont val="SimSun"/>
        <charset val="134"/>
      </rPr>
      <t>，支路</t>
    </r>
    <r>
      <rPr>
        <sz val="9"/>
        <rFont val="Times New Roman"/>
        <charset val="134"/>
      </rPr>
      <t>11</t>
    </r>
    <r>
      <rPr>
        <sz val="9"/>
        <rFont val="SimSun"/>
        <charset val="134"/>
      </rPr>
      <t>条研究总长</t>
    </r>
    <r>
      <rPr>
        <sz val="9"/>
        <rFont val="Times New Roman"/>
        <charset val="134"/>
      </rPr>
      <t>10.883km</t>
    </r>
    <r>
      <rPr>
        <sz val="9"/>
        <rFont val="SimSun"/>
        <charset val="134"/>
      </rPr>
      <t>，共约</t>
    </r>
    <r>
      <rPr>
        <sz val="9"/>
        <rFont val="Times New Roman"/>
        <charset val="134"/>
      </rPr>
      <t>18.782km</t>
    </r>
    <r>
      <rPr>
        <sz val="9"/>
        <rFont val="SimSun"/>
        <charset val="134"/>
      </rPr>
      <t>。其中包含</t>
    </r>
    <r>
      <rPr>
        <sz val="9"/>
        <rFont val="Times New Roman"/>
        <charset val="134"/>
      </rPr>
      <t>10</t>
    </r>
    <r>
      <rPr>
        <sz val="9"/>
        <rFont val="SimSun"/>
        <charset val="134"/>
      </rPr>
      <t>座桥梁，两个隧道。</t>
    </r>
  </si>
  <si>
    <r>
      <rPr>
        <sz val="9"/>
        <rFont val="SimSun"/>
        <charset val="134"/>
      </rPr>
      <t>土石方完成</t>
    </r>
    <r>
      <rPr>
        <sz val="9"/>
        <rFont val="Times New Roman"/>
        <charset val="134"/>
      </rPr>
      <t>80%</t>
    </r>
  </si>
  <si>
    <r>
      <rPr>
        <sz val="9"/>
        <rFont val="SimSun"/>
        <charset val="134"/>
      </rPr>
      <t>两路寸滩保税港区空港综合配套区基础设施项目</t>
    </r>
  </si>
  <si>
    <r>
      <rPr>
        <sz val="9"/>
        <rFont val="SimSun"/>
        <charset val="134"/>
      </rPr>
      <t>含</t>
    </r>
    <r>
      <rPr>
        <sz val="9"/>
        <rFont val="Times New Roman"/>
        <charset val="134"/>
      </rPr>
      <t>Q</t>
    </r>
    <r>
      <rPr>
        <sz val="9"/>
        <rFont val="SimSun"/>
        <charset val="134"/>
      </rPr>
      <t>分区纵二线、纵四线、横四线、东联络线等基础设施项目，包括电力、排水、绿化等内容</t>
    </r>
  </si>
  <si>
    <r>
      <rPr>
        <sz val="9"/>
        <rFont val="SimSun"/>
        <charset val="134"/>
      </rPr>
      <t>道路配套绿化及路灯完工</t>
    </r>
  </si>
  <si>
    <r>
      <rPr>
        <sz val="9"/>
        <rFont val="Times New Roman"/>
        <charset val="134"/>
      </rPr>
      <t>H5-1</t>
    </r>
    <r>
      <rPr>
        <sz val="9"/>
        <rFont val="SimSun"/>
        <charset val="134"/>
      </rPr>
      <t>道路及配套工程</t>
    </r>
  </si>
  <si>
    <r>
      <rPr>
        <sz val="9"/>
        <rFont val="SimSun"/>
        <charset val="134"/>
      </rPr>
      <t>全长</t>
    </r>
    <r>
      <rPr>
        <sz val="9"/>
        <rFont val="Times New Roman"/>
        <charset val="134"/>
      </rPr>
      <t>2389m</t>
    </r>
    <r>
      <rPr>
        <sz val="9"/>
        <rFont val="SimSun"/>
        <charset val="134"/>
      </rPr>
      <t>，其中桥梁长</t>
    </r>
    <r>
      <rPr>
        <sz val="9"/>
        <rFont val="Times New Roman"/>
        <charset val="134"/>
      </rPr>
      <t>0.7km</t>
    </r>
  </si>
  <si>
    <r>
      <rPr>
        <sz val="9"/>
        <rFont val="SimSun"/>
        <charset val="134"/>
      </rPr>
      <t>土储中心</t>
    </r>
  </si>
  <si>
    <r>
      <rPr>
        <sz val="9"/>
        <rFont val="SimSun"/>
        <charset val="134"/>
      </rPr>
      <t>礼悦路</t>
    </r>
  </si>
  <si>
    <r>
      <rPr>
        <sz val="9"/>
        <rFont val="SimSun"/>
        <charset val="134"/>
      </rPr>
      <t>道路全长约</t>
    </r>
    <r>
      <rPr>
        <sz val="9"/>
        <rFont val="Times New Roman"/>
        <charset val="134"/>
      </rPr>
      <t>3384m</t>
    </r>
    <r>
      <rPr>
        <sz val="9"/>
        <rFont val="SimSun"/>
        <charset val="134"/>
      </rPr>
      <t>，宽</t>
    </r>
    <r>
      <rPr>
        <sz val="9"/>
        <rFont val="Times New Roman"/>
        <charset val="134"/>
      </rPr>
      <t>22m</t>
    </r>
    <r>
      <rPr>
        <sz val="9"/>
        <rFont val="SimSun"/>
        <charset val="134"/>
      </rPr>
      <t>，包括</t>
    </r>
    <r>
      <rPr>
        <sz val="9"/>
        <rFont val="Times New Roman"/>
        <charset val="134"/>
      </rPr>
      <t>2</t>
    </r>
    <r>
      <rPr>
        <sz val="9"/>
        <rFont val="SimSun"/>
        <charset val="134"/>
      </rPr>
      <t>段隧道及</t>
    </r>
    <r>
      <rPr>
        <sz val="9"/>
        <rFont val="Times New Roman"/>
        <charset val="134"/>
      </rPr>
      <t>2</t>
    </r>
    <r>
      <rPr>
        <sz val="9"/>
        <rFont val="SimSun"/>
        <charset val="134"/>
      </rPr>
      <t>座桥梁</t>
    </r>
  </si>
  <si>
    <r>
      <rPr>
        <sz val="9"/>
        <rFont val="SimSun"/>
        <charset val="134"/>
      </rPr>
      <t>隧道二衬完成</t>
    </r>
    <r>
      <rPr>
        <sz val="9"/>
        <rFont val="Times New Roman"/>
        <charset val="134"/>
      </rPr>
      <t>132m(</t>
    </r>
    <r>
      <rPr>
        <sz val="9"/>
        <rFont val="SimSun"/>
        <charset val="134"/>
      </rPr>
      <t>累计完成</t>
    </r>
    <r>
      <rPr>
        <sz val="9"/>
        <rFont val="Times New Roman"/>
        <charset val="134"/>
      </rPr>
      <t>4017m)</t>
    </r>
    <r>
      <rPr>
        <sz val="9"/>
        <rFont val="SimSun"/>
        <charset val="134"/>
      </rPr>
      <t>；</t>
    </r>
    <r>
      <rPr>
        <sz val="9"/>
        <rFont val="Times New Roman"/>
        <charset val="134"/>
      </rPr>
      <t xml:space="preserve"> </t>
    </r>
    <r>
      <rPr>
        <sz val="9"/>
        <rFont val="SimSun"/>
        <charset val="134"/>
      </rPr>
      <t>路基开挖完成</t>
    </r>
    <r>
      <rPr>
        <sz val="9"/>
        <rFont val="Times New Roman"/>
        <charset val="134"/>
      </rPr>
      <t>18000m3</t>
    </r>
    <r>
      <rPr>
        <sz val="9"/>
        <rFont val="SimSun"/>
        <charset val="134"/>
      </rPr>
      <t>累计完成</t>
    </r>
    <r>
      <rPr>
        <sz val="9"/>
        <rFont val="Times New Roman"/>
        <charset val="134"/>
      </rPr>
      <t>48.8</t>
    </r>
    <r>
      <rPr>
        <sz val="9"/>
        <rFont val="SimSun"/>
        <charset val="134"/>
      </rPr>
      <t>万方</t>
    </r>
    <r>
      <rPr>
        <sz val="9"/>
        <rFont val="Times New Roman"/>
        <charset val="134"/>
      </rPr>
      <t>)</t>
    </r>
    <r>
      <rPr>
        <sz val="9"/>
        <rFont val="SimSun"/>
        <charset val="134"/>
      </rPr>
      <t>。</t>
    </r>
  </si>
  <si>
    <r>
      <rPr>
        <sz val="9"/>
        <rFont val="SimSun"/>
        <charset val="134"/>
      </rPr>
      <t>曾家岩北延伸穿越内环新增通道工程</t>
    </r>
  </si>
  <si>
    <r>
      <rPr>
        <sz val="9"/>
        <rFont val="SimSun"/>
        <charset val="134"/>
      </rPr>
      <t>左线全长</t>
    </r>
    <r>
      <rPr>
        <sz val="9"/>
        <rFont val="Times New Roman"/>
        <charset val="134"/>
      </rPr>
      <t>5.07km</t>
    </r>
    <r>
      <rPr>
        <sz val="9"/>
        <rFont val="SimSun"/>
        <charset val="134"/>
      </rPr>
      <t>，右线全长</t>
    </r>
    <r>
      <rPr>
        <sz val="9"/>
        <rFont val="Times New Roman"/>
        <charset val="134"/>
      </rPr>
      <t>4.53km</t>
    </r>
    <r>
      <rPr>
        <sz val="9"/>
        <rFont val="SimSun"/>
        <charset val="134"/>
      </rPr>
      <t>，全线设隧道两座，单洞总长</t>
    </r>
    <r>
      <rPr>
        <sz val="9"/>
        <rFont val="Times New Roman"/>
        <charset val="134"/>
      </rPr>
      <t>6.92km</t>
    </r>
    <r>
      <rPr>
        <sz val="9"/>
        <rFont val="SimSun"/>
        <charset val="134"/>
      </rPr>
      <t>，桥梁三座，总长</t>
    </r>
    <r>
      <rPr>
        <sz val="9"/>
        <rFont val="Times New Roman"/>
        <charset val="134"/>
      </rPr>
      <t>938m</t>
    </r>
    <r>
      <rPr>
        <sz val="9"/>
        <rFont val="SimSun"/>
        <charset val="134"/>
      </rPr>
      <t>，匝道总长</t>
    </r>
    <r>
      <rPr>
        <sz val="9"/>
        <rFont val="Times New Roman"/>
        <charset val="134"/>
      </rPr>
      <t>4.05km</t>
    </r>
  </si>
  <si>
    <r>
      <rPr>
        <sz val="9"/>
        <rFont val="SimSun"/>
        <charset val="134"/>
      </rPr>
      <t>一标：</t>
    </r>
    <r>
      <rPr>
        <sz val="9"/>
        <rFont val="Times New Roman"/>
        <charset val="134"/>
      </rPr>
      <t>2#</t>
    </r>
    <r>
      <rPr>
        <sz val="9"/>
        <rFont val="SimSun"/>
        <charset val="134"/>
      </rPr>
      <t>桥右幅第一联箱梁第二施工完成，人兴路隧道暗挖累计完成</t>
    </r>
    <r>
      <rPr>
        <sz val="9"/>
        <rFont val="Times New Roman"/>
        <charset val="134"/>
      </rPr>
      <t>90m</t>
    </r>
    <r>
      <rPr>
        <sz val="9"/>
        <rFont val="SimSun"/>
        <charset val="134"/>
      </rPr>
      <t>。</t>
    </r>
    <r>
      <rPr>
        <sz val="9"/>
        <rFont val="Times New Roman"/>
        <charset val="134"/>
      </rPr>
      <t xml:space="preserve">                </t>
    </r>
    <r>
      <rPr>
        <sz val="9"/>
        <rFont val="SimSun"/>
        <charset val="134"/>
      </rPr>
      <t>二标：火凤山隧道累计完成</t>
    </r>
    <r>
      <rPr>
        <sz val="9"/>
        <rFont val="Times New Roman"/>
        <charset val="134"/>
      </rPr>
      <t>720m</t>
    </r>
    <r>
      <rPr>
        <sz val="9"/>
        <rFont val="SimSun"/>
        <charset val="134"/>
      </rPr>
      <t>，连接线累计开挖</t>
    </r>
    <r>
      <rPr>
        <sz val="9"/>
        <rFont val="Times New Roman"/>
        <charset val="134"/>
      </rPr>
      <t>440m</t>
    </r>
    <r>
      <rPr>
        <sz val="9"/>
        <rFont val="SimSun"/>
        <charset val="134"/>
      </rPr>
      <t>。</t>
    </r>
    <r>
      <rPr>
        <sz val="9"/>
        <rFont val="Times New Roman"/>
        <charset val="134"/>
      </rPr>
      <t xml:space="preserve">             </t>
    </r>
    <r>
      <rPr>
        <sz val="9"/>
        <rFont val="SimSun"/>
        <charset val="134"/>
      </rPr>
      <t>三标：主线累计进尺</t>
    </r>
    <r>
      <rPr>
        <sz val="9"/>
        <rFont val="Times New Roman"/>
        <charset val="134"/>
      </rPr>
      <t>1450m</t>
    </r>
    <r>
      <rPr>
        <sz val="9"/>
        <rFont val="SimSun"/>
        <charset val="134"/>
      </rPr>
      <t>，连接线累计开挖</t>
    </r>
    <r>
      <rPr>
        <sz val="9"/>
        <rFont val="Times New Roman"/>
        <charset val="134"/>
      </rPr>
      <t>600m</t>
    </r>
    <r>
      <rPr>
        <sz val="9"/>
        <rFont val="SimSun"/>
        <charset val="134"/>
      </rPr>
      <t>。</t>
    </r>
  </si>
  <si>
    <r>
      <rPr>
        <sz val="9"/>
        <rFont val="SimSun"/>
        <charset val="134"/>
      </rPr>
      <t>两江产业集团</t>
    </r>
  </si>
  <si>
    <r>
      <rPr>
        <b/>
        <sz val="9"/>
        <rFont val="SimSun"/>
        <charset val="134"/>
      </rPr>
      <t>（二）立交及节点改造</t>
    </r>
  </si>
  <si>
    <r>
      <rPr>
        <sz val="9"/>
        <rFont val="SimSun"/>
        <charset val="134"/>
      </rPr>
      <t>疏唐立交工程</t>
    </r>
  </si>
  <si>
    <r>
      <rPr>
        <sz val="9"/>
        <rFont val="SimSun"/>
        <charset val="134"/>
      </rPr>
      <t>项目是港泰路与福港大道的节点，与北侧鱼嘴立交形成为组合式全互通式立交，其中港泰路跨江主干路，双向</t>
    </r>
    <r>
      <rPr>
        <sz val="9"/>
        <rFont val="Times New Roman"/>
        <charset val="134"/>
      </rPr>
      <t>6</t>
    </r>
    <r>
      <rPr>
        <sz val="9"/>
        <rFont val="SimSun"/>
        <charset val="134"/>
      </rPr>
      <t>车道，立交范围段长约</t>
    </r>
    <r>
      <rPr>
        <sz val="9"/>
        <rFont val="Times New Roman"/>
        <charset val="134"/>
      </rPr>
      <t>1.2km</t>
    </r>
    <r>
      <rPr>
        <sz val="9"/>
        <rFont val="SimSun"/>
        <charset val="134"/>
      </rPr>
      <t>，福港大道为现状已通车双向</t>
    </r>
    <r>
      <rPr>
        <sz val="9"/>
        <rFont val="Times New Roman"/>
        <charset val="134"/>
      </rPr>
      <t>6</t>
    </r>
    <r>
      <rPr>
        <sz val="9"/>
        <rFont val="SimSun"/>
        <charset val="134"/>
      </rPr>
      <t>车道交通主干道，项目占地约</t>
    </r>
    <r>
      <rPr>
        <sz val="9"/>
        <rFont val="Times New Roman"/>
        <charset val="134"/>
      </rPr>
      <t>258452</t>
    </r>
    <r>
      <rPr>
        <sz val="9"/>
        <rFont val="SimSun"/>
        <charset val="134"/>
      </rPr>
      <t>㎡</t>
    </r>
    <r>
      <rPr>
        <sz val="9"/>
        <rFont val="Times New Roman"/>
        <charset val="134"/>
      </rPr>
      <t>(388</t>
    </r>
    <r>
      <rPr>
        <sz val="9"/>
        <rFont val="SimSun"/>
        <charset val="134"/>
      </rPr>
      <t>亩）。主干道设计时速为</t>
    </r>
    <r>
      <rPr>
        <sz val="9"/>
        <rFont val="Times New Roman"/>
        <charset val="134"/>
      </rPr>
      <t>60km/h</t>
    </r>
    <r>
      <rPr>
        <sz val="9"/>
        <rFont val="SimSun"/>
        <charset val="134"/>
      </rPr>
      <t>，匝道设计时速为</t>
    </r>
    <r>
      <rPr>
        <sz val="9"/>
        <rFont val="Times New Roman"/>
        <charset val="134"/>
      </rPr>
      <t>40km/h</t>
    </r>
    <r>
      <rPr>
        <sz val="9"/>
        <rFont val="SimSun"/>
        <charset val="134"/>
      </rPr>
      <t>，共</t>
    </r>
    <r>
      <rPr>
        <sz val="9"/>
        <rFont val="Times New Roman"/>
        <charset val="134"/>
      </rPr>
      <t>14</t>
    </r>
    <r>
      <rPr>
        <sz val="9"/>
        <rFont val="SimSun"/>
        <charset val="134"/>
      </rPr>
      <t>条匝道，总长约</t>
    </r>
    <r>
      <rPr>
        <sz val="9"/>
        <rFont val="Times New Roman"/>
        <charset val="134"/>
      </rPr>
      <t>8.58km.2020</t>
    </r>
    <r>
      <rPr>
        <sz val="9"/>
        <rFont val="SimSun"/>
        <charset val="134"/>
      </rPr>
      <t>年开工建设范围：重庆轨道四号线建设运营有限公司代建范围，具体内容为：轨道保护线范围内立交桥梁的桥面、承台及基础工程，代建总投资约</t>
    </r>
    <r>
      <rPr>
        <sz val="9"/>
        <rFont val="Times New Roman"/>
        <charset val="134"/>
      </rPr>
      <t>16424</t>
    </r>
    <r>
      <rPr>
        <sz val="9"/>
        <rFont val="SimSun"/>
        <charset val="134"/>
      </rPr>
      <t>万元，其中工程费用约</t>
    </r>
    <r>
      <rPr>
        <sz val="9"/>
        <rFont val="Times New Roman"/>
        <charset val="134"/>
      </rPr>
      <t>13486</t>
    </r>
    <r>
      <rPr>
        <sz val="9"/>
        <rFont val="SimSun"/>
        <charset val="134"/>
      </rPr>
      <t>万元。</t>
    </r>
  </si>
  <si>
    <r>
      <rPr>
        <sz val="9"/>
        <rFont val="SimSun"/>
        <charset val="134"/>
      </rPr>
      <t>蔡家大桥南引道（金山寺立交）工程</t>
    </r>
  </si>
  <si>
    <r>
      <rPr>
        <sz val="9"/>
        <rFont val="Times New Roman"/>
        <charset val="134"/>
      </rPr>
      <t>13</t>
    </r>
    <r>
      <rPr>
        <sz val="9"/>
        <rFont val="SimSun"/>
        <charset val="134"/>
      </rPr>
      <t>条匝道，共</t>
    </r>
    <r>
      <rPr>
        <sz val="9"/>
        <rFont val="Times New Roman"/>
        <charset val="134"/>
      </rPr>
      <t>2.98km</t>
    </r>
  </si>
  <si>
    <r>
      <rPr>
        <sz val="9"/>
        <rFont val="Times New Roman"/>
        <charset val="134"/>
      </rPr>
      <t>1</t>
    </r>
    <r>
      <rPr>
        <sz val="9"/>
        <rFont val="SimSun"/>
        <charset val="134"/>
      </rPr>
      <t>、完成</t>
    </r>
    <r>
      <rPr>
        <sz val="9"/>
        <rFont val="Times New Roman"/>
        <charset val="134"/>
      </rPr>
      <t>A</t>
    </r>
    <r>
      <rPr>
        <sz val="9"/>
        <rFont val="SimSun"/>
        <charset val="134"/>
      </rPr>
      <t>、</t>
    </r>
    <r>
      <rPr>
        <sz val="9"/>
        <rFont val="Times New Roman"/>
        <charset val="134"/>
      </rPr>
      <t>F</t>
    </r>
    <r>
      <rPr>
        <sz val="9"/>
        <rFont val="SimSun"/>
        <charset val="134"/>
      </rPr>
      <t>匝道结构；</t>
    </r>
    <r>
      <rPr>
        <sz val="9"/>
        <rFont val="Times New Roman"/>
        <charset val="134"/>
      </rPr>
      <t>2</t>
    </r>
    <r>
      <rPr>
        <sz val="9"/>
        <rFont val="SimSun"/>
        <charset val="134"/>
      </rPr>
      <t>、完成礼仁街路；</t>
    </r>
    <r>
      <rPr>
        <sz val="9"/>
        <rFont val="Times New Roman"/>
        <charset val="134"/>
      </rPr>
      <t>3</t>
    </r>
    <r>
      <rPr>
        <sz val="9"/>
        <rFont val="SimSun"/>
        <charset val="134"/>
      </rPr>
      <t>、完成跨轻轨、礼仁街跨线桥及所有桥梁主体结构；</t>
    </r>
    <r>
      <rPr>
        <sz val="9"/>
        <rFont val="Times New Roman"/>
        <charset val="134"/>
      </rPr>
      <t>4</t>
    </r>
    <r>
      <rPr>
        <sz val="9"/>
        <rFont val="SimSun"/>
        <charset val="134"/>
      </rPr>
      <t>、完成</t>
    </r>
    <r>
      <rPr>
        <sz val="9"/>
        <rFont val="Times New Roman"/>
        <charset val="134"/>
      </rPr>
      <t>L42</t>
    </r>
    <r>
      <rPr>
        <sz val="9"/>
        <rFont val="SimSun"/>
        <charset val="134"/>
      </rPr>
      <t>路沥青罩面。</t>
    </r>
  </si>
  <si>
    <r>
      <rPr>
        <sz val="9"/>
        <rFont val="SimSun"/>
        <charset val="134"/>
      </rPr>
      <t>平场工业区</t>
    </r>
    <r>
      <rPr>
        <sz val="9"/>
        <rFont val="Times New Roman"/>
        <charset val="134"/>
      </rPr>
      <t>L11</t>
    </r>
    <r>
      <rPr>
        <sz val="9"/>
        <rFont val="SimSun"/>
        <charset val="134"/>
      </rPr>
      <t>路与</t>
    </r>
    <r>
      <rPr>
        <sz val="9"/>
        <rFont val="Times New Roman"/>
        <charset val="134"/>
      </rPr>
      <t>L10</t>
    </r>
    <r>
      <rPr>
        <sz val="9"/>
        <rFont val="SimSun"/>
        <charset val="134"/>
      </rPr>
      <t>路南段、</t>
    </r>
    <r>
      <rPr>
        <sz val="9"/>
        <rFont val="Times New Roman"/>
        <charset val="134"/>
      </rPr>
      <t>L9</t>
    </r>
    <r>
      <rPr>
        <sz val="9"/>
        <rFont val="SimSun"/>
        <charset val="134"/>
      </rPr>
      <t>路交通节点改造工程</t>
    </r>
  </si>
  <si>
    <r>
      <rPr>
        <sz val="9"/>
        <rFont val="SimSun"/>
        <charset val="134"/>
      </rPr>
      <t>起于</t>
    </r>
    <r>
      <rPr>
        <sz val="9"/>
        <rFont val="Times New Roman"/>
        <charset val="134"/>
      </rPr>
      <t>L11</t>
    </r>
    <r>
      <rPr>
        <sz val="9"/>
        <rFont val="SimSun"/>
        <charset val="134"/>
      </rPr>
      <t>于</t>
    </r>
    <r>
      <rPr>
        <sz val="9"/>
        <rFont val="Times New Roman"/>
        <charset val="134"/>
      </rPr>
      <t>L10</t>
    </r>
    <r>
      <rPr>
        <sz val="9"/>
        <rFont val="SimSun"/>
        <charset val="134"/>
      </rPr>
      <t>交叉口北侧，由北向南，分别于</t>
    </r>
    <r>
      <rPr>
        <sz val="9"/>
        <rFont val="Times New Roman"/>
        <charset val="134"/>
      </rPr>
      <t>L10</t>
    </r>
    <r>
      <rPr>
        <sz val="9"/>
        <rFont val="SimSun"/>
        <charset val="134"/>
      </rPr>
      <t>（北）路、</t>
    </r>
    <r>
      <rPr>
        <sz val="9"/>
        <rFont val="Times New Roman"/>
        <charset val="134"/>
      </rPr>
      <t>L9</t>
    </r>
    <r>
      <rPr>
        <sz val="9"/>
        <rFont val="SimSun"/>
        <charset val="134"/>
      </rPr>
      <t>路、</t>
    </r>
    <r>
      <rPr>
        <sz val="9"/>
        <rFont val="Times New Roman"/>
        <charset val="134"/>
      </rPr>
      <t>L10</t>
    </r>
    <r>
      <rPr>
        <sz val="9"/>
        <rFont val="SimSun"/>
        <charset val="134"/>
      </rPr>
      <t>（南）路、横六路相交，止于</t>
    </r>
    <r>
      <rPr>
        <sz val="9"/>
        <rFont val="Times New Roman"/>
        <charset val="134"/>
      </rPr>
      <t>L11</t>
    </r>
    <r>
      <rPr>
        <sz val="9"/>
        <rFont val="SimSun"/>
        <charset val="134"/>
      </rPr>
      <t>与横六路交叉口南侧。</t>
    </r>
  </si>
  <si>
    <r>
      <rPr>
        <sz val="9"/>
        <rFont val="SimSun"/>
        <charset val="134"/>
      </rPr>
      <t>完成交通转换；综合管网迁改完成</t>
    </r>
    <r>
      <rPr>
        <sz val="9"/>
        <rFont val="Times New Roman"/>
        <charset val="134"/>
      </rPr>
      <t>50%</t>
    </r>
    <r>
      <rPr>
        <sz val="9"/>
        <rFont val="SimSun"/>
        <charset val="134"/>
      </rPr>
      <t>，下穿道土石方完成</t>
    </r>
    <r>
      <rPr>
        <sz val="9"/>
        <rFont val="Times New Roman"/>
        <charset val="134"/>
      </rPr>
      <t>20%</t>
    </r>
  </si>
  <si>
    <r>
      <rPr>
        <sz val="9"/>
        <rFont val="Times New Roman"/>
        <charset val="134"/>
      </rPr>
      <t>N</t>
    </r>
    <r>
      <rPr>
        <sz val="9"/>
        <rFont val="SimSun"/>
        <charset val="134"/>
      </rPr>
      <t>区立交工程</t>
    </r>
  </si>
  <si>
    <r>
      <rPr>
        <sz val="9"/>
        <rFont val="Times New Roman"/>
        <charset val="134"/>
      </rPr>
      <t>C</t>
    </r>
    <r>
      <rPr>
        <sz val="9"/>
        <rFont val="SimSun"/>
        <charset val="134"/>
      </rPr>
      <t>工程</t>
    </r>
    <r>
      <rPr>
        <sz val="9"/>
        <rFont val="Times New Roman"/>
        <charset val="134"/>
      </rPr>
      <t>A</t>
    </r>
    <r>
      <rPr>
        <sz val="9"/>
        <rFont val="SimSun"/>
        <charset val="134"/>
      </rPr>
      <t>匝道：长</t>
    </r>
    <r>
      <rPr>
        <sz val="9"/>
        <rFont val="Times New Roman"/>
        <charset val="134"/>
      </rPr>
      <t>800</t>
    </r>
    <r>
      <rPr>
        <sz val="9"/>
        <rFont val="SimSun"/>
        <charset val="134"/>
      </rPr>
      <t>米，宽</t>
    </r>
    <r>
      <rPr>
        <sz val="9"/>
        <rFont val="Times New Roman"/>
        <charset val="134"/>
      </rPr>
      <t>26</t>
    </r>
    <r>
      <rPr>
        <sz val="9"/>
        <rFont val="SimSun"/>
        <charset val="134"/>
      </rPr>
      <t>米（</t>
    </r>
    <r>
      <rPr>
        <sz val="9"/>
        <rFont val="Times New Roman"/>
        <charset val="134"/>
      </rPr>
      <t>2</t>
    </r>
    <r>
      <rPr>
        <sz val="9"/>
        <rFont val="SimSun"/>
        <charset val="134"/>
      </rPr>
      <t>条匝道及</t>
    </r>
    <r>
      <rPr>
        <sz val="9"/>
        <rFont val="Times New Roman"/>
        <charset val="134"/>
      </rPr>
      <t>1</t>
    </r>
    <r>
      <rPr>
        <sz val="9"/>
        <rFont val="SimSun"/>
        <charset val="134"/>
      </rPr>
      <t>座隧道）</t>
    </r>
  </si>
  <si>
    <r>
      <rPr>
        <sz val="9"/>
        <rFont val="SimSun"/>
        <charset val="134"/>
      </rPr>
      <t>隧道掘进完成</t>
    </r>
    <r>
      <rPr>
        <sz val="9"/>
        <rFont val="Times New Roman"/>
        <charset val="134"/>
      </rPr>
      <t>35%</t>
    </r>
  </si>
  <si>
    <r>
      <rPr>
        <sz val="9"/>
        <rFont val="SimSun"/>
        <charset val="134"/>
      </rPr>
      <t>金州大道与星光大道延伸段节点改造工程（含改造星光大道北延线）</t>
    </r>
  </si>
  <si>
    <r>
      <rPr>
        <sz val="9"/>
        <rFont val="SimSun"/>
        <charset val="134"/>
      </rPr>
      <t>星光大道主线左线长</t>
    </r>
    <r>
      <rPr>
        <sz val="9"/>
        <rFont val="Times New Roman"/>
        <charset val="134"/>
      </rPr>
      <t>1821.873m</t>
    </r>
    <r>
      <rPr>
        <sz val="9"/>
        <rFont val="SimSun"/>
        <charset val="134"/>
      </rPr>
      <t>，其中隧道长</t>
    </r>
    <r>
      <rPr>
        <sz val="9"/>
        <rFont val="Times New Roman"/>
        <charset val="134"/>
      </rPr>
      <t>1296m</t>
    </r>
    <r>
      <rPr>
        <sz val="9"/>
        <rFont val="SimSun"/>
        <charset val="134"/>
      </rPr>
      <t>；主线右线长</t>
    </r>
    <r>
      <rPr>
        <sz val="9"/>
        <rFont val="Times New Roman"/>
        <charset val="134"/>
      </rPr>
      <t>1835.643m</t>
    </r>
    <r>
      <rPr>
        <sz val="9"/>
        <rFont val="SimSun"/>
        <charset val="134"/>
      </rPr>
      <t>，其中隧道长</t>
    </r>
    <r>
      <rPr>
        <sz val="9"/>
        <rFont val="Times New Roman"/>
        <charset val="134"/>
      </rPr>
      <t>856m</t>
    </r>
    <r>
      <rPr>
        <sz val="9"/>
        <rFont val="SimSun"/>
        <charset val="134"/>
      </rPr>
      <t>。星光大道地面建设</t>
    </r>
    <r>
      <rPr>
        <sz val="9"/>
        <rFont val="Times New Roman"/>
        <charset val="134"/>
      </rPr>
      <t>6</t>
    </r>
    <r>
      <rPr>
        <sz val="9"/>
        <rFont val="SimSun"/>
        <charset val="134"/>
      </rPr>
      <t>条辅道，总长</t>
    </r>
    <r>
      <rPr>
        <sz val="9"/>
        <rFont val="Times New Roman"/>
        <charset val="134"/>
      </rPr>
      <t>2834.858m</t>
    </r>
    <r>
      <rPr>
        <sz val="9"/>
        <rFont val="SimSun"/>
        <charset val="134"/>
      </rPr>
      <t>；金州大道地面改造段长</t>
    </r>
    <r>
      <rPr>
        <sz val="9"/>
        <rFont val="Times New Roman"/>
        <charset val="134"/>
      </rPr>
      <t>1337.094m</t>
    </r>
    <r>
      <rPr>
        <sz val="9"/>
        <rFont val="SimSun"/>
        <charset val="134"/>
      </rPr>
      <t>；</t>
    </r>
    <r>
      <rPr>
        <sz val="9"/>
        <rFont val="Times New Roman"/>
        <charset val="134"/>
      </rPr>
      <t>13</t>
    </r>
    <r>
      <rPr>
        <sz val="9"/>
        <rFont val="SimSun"/>
        <charset val="134"/>
      </rPr>
      <t>条匝道，总长约</t>
    </r>
    <r>
      <rPr>
        <sz val="9"/>
        <rFont val="Times New Roman"/>
        <charset val="134"/>
      </rPr>
      <t>5311m</t>
    </r>
    <r>
      <rPr>
        <sz val="9"/>
        <rFont val="SimSun"/>
        <charset val="134"/>
      </rPr>
      <t>；</t>
    </r>
    <r>
      <rPr>
        <sz val="9"/>
        <rFont val="Times New Roman"/>
        <charset val="134"/>
      </rPr>
      <t>5</t>
    </r>
    <r>
      <rPr>
        <sz val="9"/>
        <rFont val="SimSun"/>
        <charset val="134"/>
      </rPr>
      <t>座人行天桥及附属工程</t>
    </r>
  </si>
  <si>
    <r>
      <rPr>
        <sz val="9"/>
        <rFont val="Times New Roman"/>
        <charset val="134"/>
      </rPr>
      <t>1</t>
    </r>
    <r>
      <rPr>
        <sz val="9"/>
        <rFont val="SimSun"/>
        <charset val="134"/>
      </rPr>
      <t>、各地块及隧道土石方开挖完成</t>
    </r>
    <r>
      <rPr>
        <sz val="9"/>
        <rFont val="Times New Roman"/>
        <charset val="134"/>
      </rPr>
      <t>5</t>
    </r>
    <r>
      <rPr>
        <sz val="9"/>
        <rFont val="SimSun"/>
        <charset val="134"/>
      </rPr>
      <t>万方；</t>
    </r>
    <r>
      <rPr>
        <sz val="9"/>
        <rFont val="Times New Roman"/>
        <charset val="134"/>
      </rPr>
      <t xml:space="preserve"> 2</t>
    </r>
    <r>
      <rPr>
        <sz val="9"/>
        <rFont val="SimSun"/>
        <charset val="134"/>
      </rPr>
      <t>、恒福路口</t>
    </r>
    <r>
      <rPr>
        <sz val="9"/>
        <rFont val="Times New Roman"/>
        <charset val="134"/>
      </rPr>
      <t>ZK1+917~</t>
    </r>
    <r>
      <rPr>
        <sz val="9"/>
        <rFont val="SimSun"/>
        <charset val="134"/>
      </rPr>
      <t>肖家沟二支路</t>
    </r>
    <r>
      <rPr>
        <sz val="9"/>
        <rFont val="Times New Roman"/>
        <charset val="134"/>
      </rPr>
      <t>ZK2+580</t>
    </r>
    <r>
      <rPr>
        <sz val="9"/>
        <rFont val="SimSun"/>
        <charset val="134"/>
      </rPr>
      <t>段隧道及路面完成；</t>
    </r>
    <r>
      <rPr>
        <sz val="9"/>
        <rFont val="Times New Roman"/>
        <charset val="134"/>
      </rPr>
      <t xml:space="preserve"> 3</t>
    </r>
    <r>
      <rPr>
        <sz val="9"/>
        <rFont val="SimSun"/>
        <charset val="134"/>
      </rPr>
      <t>、星光隧道至恒福路口完成结构砼</t>
    </r>
    <r>
      <rPr>
        <sz val="9"/>
        <rFont val="Times New Roman"/>
        <charset val="134"/>
      </rPr>
      <t>100</t>
    </r>
    <r>
      <rPr>
        <sz val="9"/>
        <rFont val="SimSun"/>
        <charset val="134"/>
      </rPr>
      <t>米</t>
    </r>
    <r>
      <rPr>
        <sz val="9"/>
        <rFont val="Times New Roman"/>
        <charset val="134"/>
      </rPr>
      <t xml:space="preserve"> 4</t>
    </r>
    <r>
      <rPr>
        <sz val="9"/>
        <rFont val="SimSun"/>
        <charset val="134"/>
      </rPr>
      <t>、金州大道节点及东西段结构砼</t>
    </r>
    <r>
      <rPr>
        <sz val="9"/>
        <rFont val="Times New Roman"/>
        <charset val="134"/>
      </rPr>
      <t>60</t>
    </r>
    <r>
      <rPr>
        <sz val="9"/>
        <rFont val="SimSun"/>
        <charset val="134"/>
      </rPr>
      <t>米</t>
    </r>
  </si>
  <si>
    <r>
      <rPr>
        <b/>
        <sz val="9"/>
        <rFont val="SimSun"/>
        <charset val="134"/>
      </rPr>
      <t>（三）港口、公交站场</t>
    </r>
  </si>
  <si>
    <r>
      <rPr>
        <sz val="9"/>
        <rFont val="SimSun"/>
        <charset val="134"/>
      </rPr>
      <t>重庆北站南广场地方配套枢纽适应性改造工程</t>
    </r>
  </si>
  <si>
    <r>
      <rPr>
        <sz val="9"/>
        <rFont val="SimSun"/>
        <charset val="134"/>
      </rPr>
      <t>火车北站南广场广场地上、地下，城市广场地上地下，昆仑大道下沉改造及新建车行地通道等</t>
    </r>
  </si>
  <si>
    <r>
      <rPr>
        <sz val="9"/>
        <rFont val="SimSun"/>
        <charset val="134"/>
      </rPr>
      <t>换乘大厅完成</t>
    </r>
    <r>
      <rPr>
        <sz val="9"/>
        <rFont val="Times New Roman"/>
        <charset val="134"/>
      </rPr>
      <t>95%</t>
    </r>
    <r>
      <rPr>
        <sz val="9"/>
        <rFont val="SimSun"/>
        <charset val="134"/>
      </rPr>
      <t>，基本满足使用</t>
    </r>
  </si>
  <si>
    <r>
      <rPr>
        <sz val="9"/>
        <rFont val="SimSun"/>
        <charset val="134"/>
      </rPr>
      <t>重庆港主城港区果园作业区集装箱堆场扩能工程</t>
    </r>
  </si>
  <si>
    <r>
      <rPr>
        <sz val="9"/>
        <rFont val="SimSun"/>
        <charset val="134"/>
      </rPr>
      <t>占地面积约为</t>
    </r>
    <r>
      <rPr>
        <sz val="9"/>
        <rFont val="Times New Roman"/>
        <charset val="134"/>
      </rPr>
      <t>20</t>
    </r>
    <r>
      <rPr>
        <sz val="9"/>
        <rFont val="SimSun"/>
        <charset val="134"/>
      </rPr>
      <t>万平方米，建设集装箱堆场、道路、拆装箱库以及生产辅助设施。</t>
    </r>
  </si>
  <si>
    <r>
      <rPr>
        <sz val="12"/>
        <rFont val="SimSun"/>
        <charset val="134"/>
      </rPr>
      <t>否</t>
    </r>
  </si>
  <si>
    <r>
      <rPr>
        <sz val="9"/>
        <rFont val="SimSun"/>
        <charset val="134"/>
      </rPr>
      <t>完成土石方平场，完成部分道路施工。</t>
    </r>
  </si>
  <si>
    <r>
      <rPr>
        <sz val="9"/>
        <rFont val="SimSun"/>
        <charset val="134"/>
      </rPr>
      <t>港务物流集团</t>
    </r>
  </si>
  <si>
    <r>
      <rPr>
        <sz val="9"/>
        <rFont val="SimSun"/>
        <charset val="134"/>
      </rPr>
      <t>自筹</t>
    </r>
  </si>
  <si>
    <r>
      <rPr>
        <sz val="9"/>
        <rFont val="SimSun"/>
        <charset val="134"/>
      </rPr>
      <t>重庆港主城港区果园作业区重大件码头工程（九龙坡大件码头环保搬迁项目）</t>
    </r>
  </si>
  <si>
    <r>
      <rPr>
        <sz val="9"/>
        <rFont val="SimSun"/>
        <charset val="134"/>
      </rPr>
      <t>建设</t>
    </r>
    <r>
      <rPr>
        <sz val="9"/>
        <rFont val="Times New Roman"/>
        <charset val="134"/>
      </rPr>
      <t>5000</t>
    </r>
    <r>
      <rPr>
        <sz val="9"/>
        <rFont val="SimSun"/>
        <charset val="134"/>
      </rPr>
      <t>吨级泊位</t>
    </r>
    <r>
      <rPr>
        <sz val="9"/>
        <rFont val="Times New Roman"/>
        <charset val="134"/>
      </rPr>
      <t>2</t>
    </r>
    <r>
      <rPr>
        <sz val="9"/>
        <rFont val="SimSun"/>
        <charset val="134"/>
      </rPr>
      <t>个（其中重大件泊位</t>
    </r>
    <r>
      <rPr>
        <sz val="9"/>
        <rFont val="Times New Roman"/>
        <charset val="134"/>
      </rPr>
      <t>1</t>
    </r>
    <r>
      <rPr>
        <sz val="9"/>
        <rFont val="SimSun"/>
        <charset val="134"/>
      </rPr>
      <t>个、多用途泊位</t>
    </r>
    <r>
      <rPr>
        <sz val="9"/>
        <rFont val="Times New Roman"/>
        <charset val="134"/>
      </rPr>
      <t>1</t>
    </r>
    <r>
      <rPr>
        <sz val="9"/>
        <rFont val="SimSun"/>
        <charset val="134"/>
      </rPr>
      <t>个）以及后方陆域堆场、仓库及生产辅助等设施。</t>
    </r>
  </si>
  <si>
    <r>
      <rPr>
        <sz val="9"/>
        <rFont val="Times New Roman"/>
        <charset val="134"/>
      </rPr>
      <t>1.</t>
    </r>
    <r>
      <rPr>
        <sz val="9"/>
        <rFont val="SimSun"/>
        <charset val="134"/>
      </rPr>
      <t>完成水工泊位港池施工；</t>
    </r>
    <r>
      <rPr>
        <sz val="9"/>
        <rFont val="Times New Roman"/>
        <charset val="134"/>
      </rPr>
      <t>2.</t>
    </r>
    <r>
      <rPr>
        <sz val="9"/>
        <rFont val="SimSun"/>
        <charset val="134"/>
      </rPr>
      <t>完成大件泊位主体及设备安装调试，形成作业能力；</t>
    </r>
    <r>
      <rPr>
        <sz val="9"/>
        <rFont val="Times New Roman"/>
        <charset val="134"/>
      </rPr>
      <t>3.</t>
    </r>
    <r>
      <rPr>
        <sz val="9"/>
        <rFont val="SimSun"/>
        <charset val="134"/>
      </rPr>
      <t>完成多用途泊位桩基及</t>
    </r>
    <r>
      <rPr>
        <sz val="9"/>
        <rFont val="Times New Roman"/>
        <charset val="134"/>
      </rPr>
      <t>50%</t>
    </r>
    <r>
      <rPr>
        <sz val="9"/>
        <rFont val="SimSun"/>
        <charset val="134"/>
      </rPr>
      <t>上部结构；</t>
    </r>
    <r>
      <rPr>
        <sz val="9"/>
        <rFont val="Times New Roman"/>
        <charset val="134"/>
      </rPr>
      <t>4.</t>
    </r>
    <r>
      <rPr>
        <sz val="9"/>
        <rFont val="SimSun"/>
        <charset val="134"/>
      </rPr>
      <t>完成</t>
    </r>
    <r>
      <rPr>
        <sz val="9"/>
        <rFont val="Times New Roman"/>
        <charset val="134"/>
      </rPr>
      <t>195</t>
    </r>
    <r>
      <rPr>
        <sz val="9"/>
        <rFont val="SimSun"/>
        <charset val="134"/>
      </rPr>
      <t>平台及</t>
    </r>
    <r>
      <rPr>
        <sz val="9"/>
        <rFont val="Times New Roman"/>
        <charset val="134"/>
      </rPr>
      <t>80%</t>
    </r>
    <r>
      <rPr>
        <sz val="9"/>
        <rFont val="SimSun"/>
        <charset val="134"/>
      </rPr>
      <t>前沿护岸施工，完成</t>
    </r>
    <r>
      <rPr>
        <sz val="9"/>
        <rFont val="Times New Roman"/>
        <charset val="134"/>
      </rPr>
      <t>208</t>
    </r>
    <r>
      <rPr>
        <sz val="9"/>
        <rFont val="SimSun"/>
        <charset val="134"/>
      </rPr>
      <t>平台陆域基础施工，完成</t>
    </r>
    <r>
      <rPr>
        <sz val="9"/>
        <rFont val="Times New Roman"/>
        <charset val="134"/>
      </rPr>
      <t>208-195</t>
    </r>
    <r>
      <rPr>
        <sz val="9"/>
        <rFont val="SimSun"/>
        <charset val="134"/>
      </rPr>
      <t>平台连接道路施工；</t>
    </r>
    <r>
      <rPr>
        <sz val="9"/>
        <rFont val="Times New Roman"/>
        <charset val="134"/>
      </rPr>
      <t>5.</t>
    </r>
    <r>
      <rPr>
        <sz val="9"/>
        <rFont val="SimSun"/>
        <charset val="134"/>
      </rPr>
      <t>完成生产辅助区基础及</t>
    </r>
    <r>
      <rPr>
        <sz val="9"/>
        <rFont val="Times New Roman"/>
        <charset val="134"/>
      </rPr>
      <t>30%</t>
    </r>
    <r>
      <rPr>
        <sz val="9"/>
        <rFont val="SimSun"/>
        <charset val="134"/>
      </rPr>
      <t>主体结构施工。</t>
    </r>
  </si>
  <si>
    <r>
      <rPr>
        <sz val="9"/>
        <rFont val="SimSun"/>
        <charset val="134"/>
      </rPr>
      <t>重庆港主城港区果园作业区二期扩建配套仓储项目</t>
    </r>
  </si>
  <si>
    <r>
      <rPr>
        <sz val="9"/>
        <rFont val="SimSun"/>
        <charset val="134"/>
      </rPr>
      <t>项目建设用地</t>
    </r>
    <r>
      <rPr>
        <sz val="9"/>
        <rFont val="Times New Roman"/>
        <charset val="134"/>
      </rPr>
      <t>740</t>
    </r>
    <r>
      <rPr>
        <sz val="9"/>
        <rFont val="SimSun"/>
        <charset val="134"/>
      </rPr>
      <t>余</t>
    </r>
    <r>
      <rPr>
        <sz val="9"/>
        <rFont val="Times New Roman"/>
        <charset val="134"/>
      </rPr>
      <t xml:space="preserve"> </t>
    </r>
    <r>
      <rPr>
        <sz val="9"/>
        <rFont val="SimSun"/>
        <charset val="134"/>
      </rPr>
      <t>亩，形成钢材仓储储量</t>
    </r>
    <r>
      <rPr>
        <sz val="9"/>
        <rFont val="Times New Roman"/>
        <charset val="134"/>
      </rPr>
      <t>100</t>
    </r>
    <r>
      <rPr>
        <sz val="9"/>
        <rFont val="SimSun"/>
        <charset val="134"/>
      </rPr>
      <t>万</t>
    </r>
    <r>
      <rPr>
        <sz val="9"/>
        <rFont val="Times New Roman"/>
        <charset val="134"/>
      </rPr>
      <t>t</t>
    </r>
    <r>
      <rPr>
        <sz val="9"/>
        <rFont val="SimSun"/>
        <charset val="134"/>
      </rPr>
      <t>，年周转量</t>
    </r>
    <r>
      <rPr>
        <sz val="9"/>
        <rFont val="Times New Roman"/>
        <charset val="134"/>
      </rPr>
      <t>1000</t>
    </r>
    <r>
      <rPr>
        <sz val="9"/>
        <rFont val="SimSun"/>
        <charset val="134"/>
      </rPr>
      <t>万</t>
    </r>
    <r>
      <rPr>
        <sz val="9"/>
        <rFont val="Times New Roman"/>
        <charset val="134"/>
      </rPr>
      <t>t</t>
    </r>
    <r>
      <rPr>
        <sz val="9"/>
        <rFont val="SimSun"/>
        <charset val="134"/>
      </rPr>
      <t>（其中汽车用钢占</t>
    </r>
    <r>
      <rPr>
        <sz val="9"/>
        <rFont val="Times New Roman"/>
        <charset val="134"/>
      </rPr>
      <t>70%</t>
    </r>
    <r>
      <rPr>
        <sz val="9"/>
        <rFont val="SimSun"/>
        <charset val="134"/>
      </rPr>
      <t>），热轧卷和冷轧卷加工能力约</t>
    </r>
    <r>
      <rPr>
        <sz val="9"/>
        <rFont val="Times New Roman"/>
        <charset val="134"/>
      </rPr>
      <t>80</t>
    </r>
    <r>
      <rPr>
        <sz val="9"/>
        <rFont val="SimSun"/>
        <charset val="134"/>
      </rPr>
      <t>万</t>
    </r>
    <r>
      <rPr>
        <sz val="9"/>
        <rFont val="Times New Roman"/>
        <charset val="134"/>
      </rPr>
      <t>t/a</t>
    </r>
    <r>
      <rPr>
        <sz val="9"/>
        <rFont val="SimSun"/>
        <charset val="134"/>
      </rPr>
      <t>，建材加工能力</t>
    </r>
    <r>
      <rPr>
        <sz val="9"/>
        <rFont val="Times New Roman"/>
        <charset val="134"/>
      </rPr>
      <t>20</t>
    </r>
    <r>
      <rPr>
        <sz val="9"/>
        <rFont val="SimSun"/>
        <charset val="134"/>
      </rPr>
      <t>万</t>
    </r>
    <r>
      <rPr>
        <sz val="9"/>
        <rFont val="Times New Roman"/>
        <charset val="134"/>
      </rPr>
      <t>t/a</t>
    </r>
    <r>
      <rPr>
        <sz val="9"/>
        <rFont val="SimSun"/>
        <charset val="134"/>
      </rPr>
      <t>。</t>
    </r>
  </si>
  <si>
    <r>
      <rPr>
        <sz val="9"/>
        <rFont val="SimSun"/>
        <charset val="134"/>
      </rPr>
      <t>完成</t>
    </r>
    <r>
      <rPr>
        <sz val="9"/>
        <rFont val="Times New Roman"/>
        <charset val="134"/>
      </rPr>
      <t>2#</t>
    </r>
    <r>
      <rPr>
        <sz val="9"/>
        <rFont val="SimSun"/>
        <charset val="134"/>
      </rPr>
      <t>、</t>
    </r>
    <r>
      <rPr>
        <sz val="9"/>
        <rFont val="Times New Roman"/>
        <charset val="134"/>
      </rPr>
      <t>4#</t>
    </r>
    <r>
      <rPr>
        <sz val="9"/>
        <rFont val="SimSun"/>
        <charset val="134"/>
      </rPr>
      <t>仓库主体结构及周边道路管网等施工，完成设备招标。</t>
    </r>
  </si>
  <si>
    <r>
      <rPr>
        <sz val="9"/>
        <rFont val="SimSun"/>
        <charset val="134"/>
      </rPr>
      <t>重庆港主城港区果园作业区二期工程</t>
    </r>
  </si>
  <si>
    <r>
      <rPr>
        <sz val="9"/>
        <rFont val="SimSun"/>
        <charset val="134"/>
      </rPr>
      <t>建设</t>
    </r>
    <r>
      <rPr>
        <sz val="9"/>
        <rFont val="Times New Roman"/>
        <charset val="134"/>
      </rPr>
      <t>5000</t>
    </r>
    <r>
      <rPr>
        <sz val="9"/>
        <rFont val="SimSun"/>
        <charset val="134"/>
      </rPr>
      <t>吨级多用途泊位</t>
    </r>
    <r>
      <rPr>
        <sz val="9"/>
        <rFont val="Times New Roman"/>
        <charset val="134"/>
      </rPr>
      <t>4</t>
    </r>
    <r>
      <rPr>
        <sz val="9"/>
        <rFont val="SimSun"/>
        <charset val="134"/>
      </rPr>
      <t>个及后方陆域堆场和相关配套设施等，年设计通过能力：集装箱</t>
    </r>
    <r>
      <rPr>
        <sz val="9"/>
        <rFont val="Times New Roman"/>
        <charset val="134"/>
      </rPr>
      <t>40.8</t>
    </r>
    <r>
      <rPr>
        <sz val="9"/>
        <rFont val="SimSun"/>
        <charset val="134"/>
      </rPr>
      <t>万</t>
    </r>
    <r>
      <rPr>
        <sz val="9"/>
        <rFont val="Times New Roman"/>
        <charset val="134"/>
      </rPr>
      <t>TEU</t>
    </r>
    <r>
      <rPr>
        <sz val="9"/>
        <rFont val="SimSun"/>
        <charset val="134"/>
      </rPr>
      <t>，件杂货</t>
    </r>
    <r>
      <rPr>
        <sz val="9"/>
        <rFont val="Times New Roman"/>
        <charset val="134"/>
      </rPr>
      <t>158</t>
    </r>
    <r>
      <rPr>
        <sz val="9"/>
        <rFont val="SimSun"/>
        <charset val="134"/>
      </rPr>
      <t>万吨。</t>
    </r>
  </si>
  <si>
    <r>
      <rPr>
        <sz val="9"/>
        <rFont val="SimSun"/>
        <charset val="134"/>
      </rPr>
      <t>全面完成土石方工程，完成加筋边坡及部分道路建设，启动部分功能区结算工作。</t>
    </r>
  </si>
  <si>
    <r>
      <rPr>
        <sz val="9"/>
        <rFont val="SimSun"/>
        <charset val="134"/>
      </rPr>
      <t>重庆港主城港区果园作业区二期扩建工程</t>
    </r>
  </si>
  <si>
    <r>
      <rPr>
        <sz val="9"/>
        <rFont val="SimSun"/>
        <charset val="134"/>
      </rPr>
      <t>建设</t>
    </r>
    <r>
      <rPr>
        <sz val="9"/>
        <rFont val="Times New Roman"/>
        <charset val="134"/>
      </rPr>
      <t>5000</t>
    </r>
    <r>
      <rPr>
        <sz val="9"/>
        <rFont val="SimSun"/>
        <charset val="134"/>
      </rPr>
      <t>吨级多用途泊位</t>
    </r>
    <r>
      <rPr>
        <sz val="9"/>
        <rFont val="Times New Roman"/>
        <charset val="134"/>
      </rPr>
      <t>6</t>
    </r>
    <r>
      <rPr>
        <sz val="9"/>
        <rFont val="SimSun"/>
        <charset val="134"/>
      </rPr>
      <t>个、散货进口泊位</t>
    </r>
    <r>
      <rPr>
        <sz val="9"/>
        <rFont val="Times New Roman"/>
        <charset val="134"/>
      </rPr>
      <t>1</t>
    </r>
    <r>
      <rPr>
        <sz val="9"/>
        <rFont val="SimSun"/>
        <charset val="134"/>
      </rPr>
      <t>个、商品汽车滚装泊位</t>
    </r>
    <r>
      <rPr>
        <sz val="9"/>
        <rFont val="Times New Roman"/>
        <charset val="134"/>
      </rPr>
      <t>3</t>
    </r>
    <r>
      <rPr>
        <sz val="9"/>
        <rFont val="SimSun"/>
        <charset val="134"/>
      </rPr>
      <t>个及后方陆域堆场和相关配套设施等，年设计通过能力</t>
    </r>
    <r>
      <rPr>
        <sz val="9"/>
        <rFont val="Times New Roman"/>
        <charset val="134"/>
      </rPr>
      <t>1278.9</t>
    </r>
    <r>
      <rPr>
        <sz val="9"/>
        <rFont val="SimSun"/>
        <charset val="134"/>
      </rPr>
      <t>万吨</t>
    </r>
    <r>
      <rPr>
        <sz val="9"/>
        <rFont val="Times New Roman"/>
        <charset val="134"/>
      </rPr>
      <t>/</t>
    </r>
    <r>
      <rPr>
        <sz val="9"/>
        <rFont val="SimSun"/>
        <charset val="134"/>
      </rPr>
      <t>年。</t>
    </r>
  </si>
  <si>
    <r>
      <rPr>
        <sz val="9"/>
        <rFont val="SimSun"/>
        <charset val="134"/>
      </rPr>
      <t>全面完成二期扩建验收工作，完成散货候工楼建设，完成滚装工器具用房主体工程。</t>
    </r>
  </si>
  <si>
    <r>
      <rPr>
        <b/>
        <sz val="9"/>
        <rFont val="SimSun"/>
        <charset val="134"/>
      </rPr>
      <t>（四）市政设施</t>
    </r>
  </si>
  <si>
    <r>
      <rPr>
        <sz val="9"/>
        <rFont val="SimSun"/>
        <charset val="134"/>
      </rPr>
      <t>两江新区（人和、礼嘉组团）绿道系统工程（一期）</t>
    </r>
  </si>
  <si>
    <r>
      <rPr>
        <sz val="9"/>
        <rFont val="Times New Roman"/>
        <charset val="134"/>
      </rPr>
      <t>“</t>
    </r>
    <r>
      <rPr>
        <sz val="9"/>
        <rFont val="SimSun"/>
        <charset val="134"/>
      </rPr>
      <t>一廊三轴</t>
    </r>
    <r>
      <rPr>
        <sz val="9"/>
        <rFont val="Times New Roman"/>
        <charset val="134"/>
      </rPr>
      <t>”</t>
    </r>
    <r>
      <rPr>
        <sz val="9"/>
        <rFont val="SimSun"/>
        <charset val="134"/>
      </rPr>
      <t>骨架线、大竹林</t>
    </r>
    <r>
      <rPr>
        <sz val="9"/>
        <rFont val="Times New Roman"/>
        <charset val="134"/>
      </rPr>
      <t>-</t>
    </r>
    <r>
      <rPr>
        <sz val="9"/>
        <rFont val="SimSun"/>
        <charset val="134"/>
      </rPr>
      <t>江与城示范片区、礼嘉示范片区绿道支线。</t>
    </r>
  </si>
  <si>
    <r>
      <rPr>
        <sz val="9"/>
        <rFont val="SimSun"/>
        <charset val="134"/>
      </rPr>
      <t>完工</t>
    </r>
    <r>
      <rPr>
        <sz val="9"/>
        <rFont val="Times New Roman"/>
        <charset val="134"/>
      </rPr>
      <t>5%</t>
    </r>
  </si>
  <si>
    <r>
      <rPr>
        <sz val="9"/>
        <rFont val="SimSun"/>
        <charset val="134"/>
      </rPr>
      <t>管护中心</t>
    </r>
  </si>
  <si>
    <r>
      <rPr>
        <sz val="9"/>
        <rFont val="SimSun"/>
        <charset val="134"/>
      </rPr>
      <t>城市管理局</t>
    </r>
  </si>
  <si>
    <r>
      <rPr>
        <sz val="9"/>
        <rFont val="SimSun"/>
        <charset val="134"/>
      </rPr>
      <t>礼嘉片区山城步道工程（一期）</t>
    </r>
  </si>
  <si>
    <r>
      <rPr>
        <sz val="9"/>
        <rFont val="SimSun"/>
        <charset val="134"/>
      </rPr>
      <t>一期步道设计共</t>
    </r>
    <r>
      <rPr>
        <sz val="9"/>
        <rFont val="Times New Roman"/>
        <charset val="134"/>
      </rPr>
      <t>32.05Km</t>
    </r>
    <r>
      <rPr>
        <sz val="9"/>
        <rFont val="SimSun"/>
        <charset val="134"/>
      </rPr>
      <t>，其中新建</t>
    </r>
    <r>
      <rPr>
        <sz val="9"/>
        <rFont val="Times New Roman"/>
        <charset val="134"/>
      </rPr>
      <t>4.92Km</t>
    </r>
    <r>
      <rPr>
        <sz val="9"/>
        <rFont val="SimSun"/>
        <charset val="134"/>
      </rPr>
      <t>，优化</t>
    </r>
    <r>
      <rPr>
        <sz val="9"/>
        <rFont val="Times New Roman"/>
        <charset val="134"/>
      </rPr>
      <t>27.13Km</t>
    </r>
    <r>
      <rPr>
        <sz val="9"/>
        <rFont val="SimSun"/>
        <charset val="134"/>
      </rPr>
      <t>环线骑行、步行贯通。</t>
    </r>
  </si>
  <si>
    <r>
      <rPr>
        <b/>
        <sz val="9"/>
        <rFont val="SimSun"/>
        <charset val="134"/>
      </rPr>
      <t>二、楼宇工程</t>
    </r>
  </si>
  <si>
    <r>
      <rPr>
        <sz val="9"/>
        <rFont val="SimSun"/>
        <charset val="134"/>
      </rPr>
      <t>重庆果园保税物流中心（</t>
    </r>
    <r>
      <rPr>
        <sz val="9"/>
        <rFont val="Times New Roman"/>
        <charset val="134"/>
      </rPr>
      <t>B</t>
    </r>
    <r>
      <rPr>
        <sz val="9"/>
        <rFont val="SimSun"/>
        <charset val="134"/>
      </rPr>
      <t>型）</t>
    </r>
  </si>
  <si>
    <r>
      <rPr>
        <sz val="9"/>
        <rFont val="SimSun"/>
        <charset val="134"/>
      </rPr>
      <t>重庆果园保税物流中心（</t>
    </r>
    <r>
      <rPr>
        <sz val="9"/>
        <rFont val="Times New Roman"/>
        <charset val="134"/>
      </rPr>
      <t>B</t>
    </r>
    <r>
      <rPr>
        <sz val="9"/>
        <rFont val="SimSun"/>
        <charset val="134"/>
      </rPr>
      <t>型）又名：两江果园保税物流中心（</t>
    </r>
    <r>
      <rPr>
        <sz val="9"/>
        <rFont val="Times New Roman"/>
        <charset val="134"/>
      </rPr>
      <t>B</t>
    </r>
    <r>
      <rPr>
        <sz val="9"/>
        <rFont val="SimSun"/>
        <charset val="134"/>
      </rPr>
      <t>型）。项目位于福宏大道以南，隆港路以西、港埠路以北区域，总用地面积约</t>
    </r>
    <r>
      <rPr>
        <sz val="9"/>
        <rFont val="Times New Roman"/>
        <charset val="134"/>
      </rPr>
      <t>300</t>
    </r>
    <r>
      <rPr>
        <sz val="9"/>
        <rFont val="SimSun"/>
        <charset val="134"/>
      </rPr>
      <t>亩，总建筑面积约</t>
    </r>
    <r>
      <rPr>
        <sz val="9"/>
        <rFont val="Times New Roman"/>
        <charset val="134"/>
      </rPr>
      <t>22.755</t>
    </r>
    <r>
      <rPr>
        <sz val="9"/>
        <rFont val="SimSun"/>
        <charset val="134"/>
      </rPr>
      <t>万方。其中：一期建筑面积约</t>
    </r>
    <r>
      <rPr>
        <sz val="9"/>
        <rFont val="Times New Roman"/>
        <charset val="134"/>
      </rPr>
      <t>7.8</t>
    </r>
    <r>
      <rPr>
        <sz val="9"/>
        <rFont val="SimSun"/>
        <charset val="134"/>
      </rPr>
      <t>万方。一期建设内容包括：仓库、卡口、配套用房、检验场、停车场、智能设备、围网等。近期实施一期工程。</t>
    </r>
  </si>
  <si>
    <r>
      <rPr>
        <sz val="9"/>
        <rFont val="SimSun"/>
        <charset val="134"/>
      </rPr>
      <t>一期完工</t>
    </r>
  </si>
  <si>
    <t>自贸办</t>
  </si>
  <si>
    <r>
      <rPr>
        <sz val="9"/>
        <rFont val="SimSun"/>
        <charset val="134"/>
      </rPr>
      <t>二期房建</t>
    </r>
    <r>
      <rPr>
        <sz val="9"/>
        <rFont val="Times New Roman"/>
        <charset val="134"/>
      </rPr>
      <t>-</t>
    </r>
    <r>
      <rPr>
        <sz val="9"/>
        <rFont val="SimSun"/>
        <charset val="134"/>
      </rPr>
      <t>北理工重庆创新中心</t>
    </r>
  </si>
  <si>
    <r>
      <rPr>
        <sz val="9"/>
        <rFont val="SimSun"/>
        <charset val="134"/>
      </rPr>
      <t>总建筑面积约</t>
    </r>
    <r>
      <rPr>
        <sz val="9"/>
        <rFont val="Times New Roman"/>
        <charset val="134"/>
      </rPr>
      <t>30</t>
    </r>
    <r>
      <rPr>
        <sz val="9"/>
        <rFont val="SimSun"/>
        <charset val="134"/>
      </rPr>
      <t>万方，包括行政办公、教学、会议、配套设施等功能。</t>
    </r>
  </si>
  <si>
    <r>
      <rPr>
        <sz val="9"/>
        <rFont val="SimSun"/>
        <charset val="134"/>
      </rPr>
      <t>基础完成</t>
    </r>
    <r>
      <rPr>
        <sz val="9"/>
        <rFont val="Times New Roman"/>
        <charset val="134"/>
      </rPr>
      <t>20%</t>
    </r>
  </si>
  <si>
    <t>科创局</t>
  </si>
  <si>
    <r>
      <rPr>
        <sz val="9"/>
        <rFont val="SimSun"/>
        <charset val="134"/>
      </rPr>
      <t>协同创新区</t>
    </r>
    <r>
      <rPr>
        <sz val="9"/>
        <rFont val="Times New Roman"/>
        <charset val="134"/>
      </rPr>
      <t>-</t>
    </r>
    <r>
      <rPr>
        <sz val="9"/>
        <rFont val="SimSun"/>
        <charset val="134"/>
      </rPr>
      <t>三期房建</t>
    </r>
  </si>
  <si>
    <r>
      <rPr>
        <sz val="9"/>
        <rFont val="SimSun"/>
        <charset val="134"/>
      </rPr>
      <t>包括复旦大学、华中科技大学等大学教学科研基地以及配套公共建筑，共计约</t>
    </r>
    <r>
      <rPr>
        <sz val="9"/>
        <rFont val="Times New Roman"/>
        <charset val="134"/>
      </rPr>
      <t>20</t>
    </r>
    <r>
      <rPr>
        <sz val="9"/>
        <rFont val="SimSun"/>
        <charset val="134"/>
      </rPr>
      <t>万方。</t>
    </r>
  </si>
  <si>
    <r>
      <rPr>
        <sz val="9"/>
        <rFont val="SimSun"/>
        <charset val="134"/>
      </rPr>
      <t>二期房建</t>
    </r>
    <r>
      <rPr>
        <sz val="9"/>
        <rFont val="Times New Roman"/>
        <charset val="134"/>
      </rPr>
      <t>-</t>
    </r>
    <r>
      <rPr>
        <sz val="9"/>
        <rFont val="SimSun"/>
        <charset val="134"/>
      </rPr>
      <t>两江党校</t>
    </r>
  </si>
  <si>
    <r>
      <rPr>
        <sz val="9"/>
        <rFont val="SimSun"/>
        <charset val="134"/>
      </rPr>
      <t>总建筑面积约</t>
    </r>
    <r>
      <rPr>
        <sz val="9"/>
        <rFont val="Times New Roman"/>
        <charset val="134"/>
      </rPr>
      <t>10</t>
    </r>
    <r>
      <rPr>
        <sz val="9"/>
        <rFont val="SimSun"/>
        <charset val="134"/>
      </rPr>
      <t>万方，占地面积约</t>
    </r>
    <r>
      <rPr>
        <sz val="9"/>
        <rFont val="Times New Roman"/>
        <charset val="134"/>
      </rPr>
      <t>220</t>
    </r>
    <r>
      <rPr>
        <sz val="9"/>
        <rFont val="SimSun"/>
        <charset val="134"/>
      </rPr>
      <t>亩，旨在培养高素质领导。干部队伍，建筑包含教学楼、行政楼、文体会议中心、展览馆、专家楼、食堂、宿舍等功能。</t>
    </r>
  </si>
  <si>
    <t>组织部</t>
  </si>
  <si>
    <r>
      <rPr>
        <sz val="9"/>
        <rFont val="SimSun"/>
        <charset val="134"/>
      </rPr>
      <t>协同创新区</t>
    </r>
    <r>
      <rPr>
        <sz val="9"/>
        <rFont val="Times New Roman"/>
        <charset val="134"/>
      </rPr>
      <t>-</t>
    </r>
    <r>
      <rPr>
        <sz val="9"/>
        <rFont val="SimSun"/>
        <charset val="134"/>
      </rPr>
      <t>西北工业大学科创中心教学科研基地</t>
    </r>
  </si>
  <si>
    <r>
      <rPr>
        <sz val="9"/>
        <rFont val="SimSun"/>
        <charset val="134"/>
      </rPr>
      <t>建筑面积约</t>
    </r>
    <r>
      <rPr>
        <sz val="9"/>
        <rFont val="Times New Roman"/>
        <charset val="134"/>
      </rPr>
      <t>3.4</t>
    </r>
    <r>
      <rPr>
        <sz val="9"/>
        <rFont val="SimSun"/>
        <charset val="134"/>
      </rPr>
      <t>万平方米</t>
    </r>
  </si>
  <si>
    <r>
      <rPr>
        <sz val="9"/>
        <rFont val="SimSun"/>
        <charset val="134"/>
      </rPr>
      <t>室内外装修完成</t>
    </r>
    <r>
      <rPr>
        <sz val="9"/>
        <rFont val="Times New Roman"/>
        <charset val="134"/>
      </rPr>
      <t>80%</t>
    </r>
  </si>
  <si>
    <r>
      <rPr>
        <sz val="9"/>
        <rFont val="SimSun"/>
        <charset val="134"/>
      </rPr>
      <t>信芯光电</t>
    </r>
    <r>
      <rPr>
        <sz val="9"/>
        <rFont val="Times New Roman"/>
        <charset val="134"/>
      </rPr>
      <t>4</t>
    </r>
    <r>
      <rPr>
        <sz val="9"/>
        <rFont val="SimSun"/>
        <charset val="134"/>
      </rPr>
      <t>英寸磷化铟（</t>
    </r>
    <r>
      <rPr>
        <sz val="9"/>
        <rFont val="Times New Roman"/>
        <charset val="134"/>
      </rPr>
      <t>InP</t>
    </r>
    <r>
      <rPr>
        <sz val="9"/>
        <rFont val="SimSun"/>
        <charset val="134"/>
      </rPr>
      <t>）化合物半导体芯片制造基地项目</t>
    </r>
  </si>
  <si>
    <r>
      <rPr>
        <sz val="9"/>
        <rFont val="SimSun"/>
        <charset val="134"/>
      </rPr>
      <t>项目拟用地</t>
    </r>
    <r>
      <rPr>
        <sz val="9"/>
        <rFont val="Times New Roman"/>
        <charset val="134"/>
      </rPr>
      <t>35</t>
    </r>
    <r>
      <rPr>
        <sz val="9"/>
        <rFont val="SimSun"/>
        <charset val="134"/>
      </rPr>
      <t>亩，总建筑规模</t>
    </r>
    <r>
      <rPr>
        <sz val="9"/>
        <rFont val="Times New Roman"/>
        <charset val="134"/>
      </rPr>
      <t>20000</t>
    </r>
    <r>
      <rPr>
        <sz val="9"/>
        <rFont val="SimSun"/>
        <charset val="134"/>
      </rPr>
      <t>平方米。</t>
    </r>
  </si>
  <si>
    <r>
      <rPr>
        <sz val="9"/>
        <rFont val="SimSun"/>
        <charset val="134"/>
      </rPr>
      <t>基础完成</t>
    </r>
    <r>
      <rPr>
        <sz val="9"/>
        <rFont val="Times New Roman"/>
        <charset val="134"/>
      </rPr>
      <t>100%</t>
    </r>
  </si>
  <si>
    <t>产业局</t>
  </si>
  <si>
    <r>
      <rPr>
        <sz val="9"/>
        <rFont val="SimSun"/>
        <charset val="134"/>
      </rPr>
      <t>中国四联两江智能装备产业园项目</t>
    </r>
  </si>
  <si>
    <r>
      <rPr>
        <sz val="9"/>
        <rFont val="SimSun"/>
        <charset val="134"/>
      </rPr>
      <t>占地约</t>
    </r>
    <r>
      <rPr>
        <sz val="9"/>
        <rFont val="Times New Roman"/>
        <charset val="134"/>
      </rPr>
      <t>52</t>
    </r>
    <r>
      <rPr>
        <sz val="9"/>
        <rFont val="SimSun"/>
        <charset val="134"/>
      </rPr>
      <t>亩，总建筑面积约</t>
    </r>
    <r>
      <rPr>
        <sz val="9"/>
        <rFont val="Times New Roman"/>
        <charset val="134"/>
      </rPr>
      <t>2.6</t>
    </r>
    <r>
      <rPr>
        <sz val="9"/>
        <rFont val="SimSun"/>
        <charset val="134"/>
      </rPr>
      <t>万平方米。</t>
    </r>
  </si>
  <si>
    <r>
      <rPr>
        <sz val="9"/>
        <rFont val="SimSun"/>
        <charset val="134"/>
      </rPr>
      <t>主体结构完成</t>
    </r>
    <r>
      <rPr>
        <sz val="9"/>
        <rFont val="Times New Roman"/>
        <charset val="134"/>
      </rPr>
      <t>80%</t>
    </r>
  </si>
  <si>
    <r>
      <rPr>
        <sz val="9"/>
        <rFont val="SimSun"/>
        <charset val="134"/>
      </rPr>
      <t>瑞声科技智能制造产业园</t>
    </r>
  </si>
  <si>
    <r>
      <rPr>
        <sz val="9"/>
        <rFont val="SimSun"/>
        <charset val="134"/>
      </rPr>
      <t>建设智能制造产业园。</t>
    </r>
  </si>
  <si>
    <r>
      <rPr>
        <sz val="9"/>
        <rFont val="SimSun"/>
        <charset val="134"/>
      </rPr>
      <t>主体工程施工。</t>
    </r>
  </si>
  <si>
    <r>
      <rPr>
        <sz val="9"/>
        <rFont val="SimSun"/>
        <charset val="134"/>
      </rPr>
      <t>瑞声（中国）投资有限公司</t>
    </r>
  </si>
  <si>
    <r>
      <rPr>
        <sz val="9"/>
        <rFont val="SimSun"/>
        <charset val="134"/>
      </rPr>
      <t>产业局</t>
    </r>
  </si>
  <si>
    <r>
      <rPr>
        <sz val="9"/>
        <rFont val="SimSun"/>
        <charset val="134"/>
      </rPr>
      <t>腾讯西南数据中心二期项目</t>
    </r>
  </si>
  <si>
    <r>
      <rPr>
        <sz val="9"/>
        <rFont val="SimSun"/>
        <charset val="134"/>
      </rPr>
      <t>建设腾讯西南区域总部。</t>
    </r>
  </si>
  <si>
    <r>
      <rPr>
        <sz val="9"/>
        <rFont val="SimSun"/>
        <charset val="134"/>
      </rPr>
      <t>重庆腾讯信息技术有限公司</t>
    </r>
  </si>
  <si>
    <r>
      <rPr>
        <sz val="9"/>
        <rFont val="SimSun"/>
        <charset val="134"/>
      </rPr>
      <t>一期标准厂房（创新工坊）</t>
    </r>
  </si>
  <si>
    <r>
      <rPr>
        <sz val="9"/>
        <rFont val="SimSun"/>
        <charset val="134"/>
      </rPr>
      <t>用地规模</t>
    </r>
    <r>
      <rPr>
        <sz val="9"/>
        <rFont val="Times New Roman"/>
        <charset val="134"/>
      </rPr>
      <t>470</t>
    </r>
    <r>
      <rPr>
        <sz val="9"/>
        <rFont val="SimSun"/>
        <charset val="134"/>
      </rPr>
      <t>亩，建设规模</t>
    </r>
    <r>
      <rPr>
        <sz val="9"/>
        <rFont val="Times New Roman"/>
        <charset val="134"/>
      </rPr>
      <t>10</t>
    </r>
    <r>
      <rPr>
        <sz val="9"/>
        <rFont val="SimSun"/>
        <charset val="134"/>
      </rPr>
      <t>万方，包含孵化加速器与配套用房。</t>
    </r>
  </si>
  <si>
    <r>
      <rPr>
        <sz val="9"/>
        <rFont val="SimSun"/>
        <charset val="134"/>
      </rPr>
      <t>基础完成</t>
    </r>
    <r>
      <rPr>
        <sz val="9"/>
        <rFont val="Times New Roman"/>
        <charset val="134"/>
      </rPr>
      <t>5%</t>
    </r>
  </si>
  <si>
    <r>
      <rPr>
        <sz val="9"/>
        <rFont val="SimSun"/>
        <charset val="134"/>
      </rPr>
      <t>空港贸易功能区孵化楼（研发中心）项目</t>
    </r>
  </si>
  <si>
    <r>
      <rPr>
        <sz val="9"/>
        <rFont val="SimSun"/>
        <charset val="134"/>
      </rPr>
      <t>位于空港贸易功能区内</t>
    </r>
    <r>
      <rPr>
        <sz val="9"/>
        <rFont val="Times New Roman"/>
        <charset val="134"/>
      </rPr>
      <t>J08-1-3/05</t>
    </r>
    <r>
      <rPr>
        <sz val="9"/>
        <rFont val="SimSun"/>
        <charset val="134"/>
      </rPr>
      <t>号地块，总建筑面积约</t>
    </r>
    <r>
      <rPr>
        <sz val="9"/>
        <rFont val="Times New Roman"/>
        <charset val="134"/>
      </rPr>
      <t>4.25</t>
    </r>
    <r>
      <rPr>
        <sz val="9"/>
        <rFont val="SimSun"/>
        <charset val="134"/>
      </rPr>
      <t>万平方米，占地面积约</t>
    </r>
    <r>
      <rPr>
        <sz val="9"/>
        <rFont val="Times New Roman"/>
        <charset val="134"/>
      </rPr>
      <t>1.5</t>
    </r>
    <r>
      <rPr>
        <sz val="9"/>
        <rFont val="SimSun"/>
        <charset val="134"/>
      </rPr>
      <t>万平方米，计容总建筑面积约</t>
    </r>
    <r>
      <rPr>
        <sz val="9"/>
        <rFont val="Times New Roman"/>
        <charset val="134"/>
      </rPr>
      <t>2.9</t>
    </r>
    <r>
      <rPr>
        <sz val="9"/>
        <rFont val="SimSun"/>
        <charset val="134"/>
      </rPr>
      <t>万平方米，容积率为</t>
    </r>
    <r>
      <rPr>
        <sz val="9"/>
        <rFont val="Times New Roman"/>
        <charset val="134"/>
      </rPr>
      <t>1.99</t>
    </r>
    <r>
      <rPr>
        <sz val="9"/>
        <rFont val="SimSun"/>
        <charset val="134"/>
      </rPr>
      <t>（规划限制容积率为</t>
    </r>
    <r>
      <rPr>
        <sz val="9"/>
        <rFont val="Times New Roman"/>
        <charset val="134"/>
      </rPr>
      <t>2.0</t>
    </r>
    <r>
      <rPr>
        <sz val="9"/>
        <rFont val="SimSun"/>
        <charset val="134"/>
      </rPr>
      <t>），停车位为</t>
    </r>
    <r>
      <rPr>
        <sz val="9"/>
        <rFont val="Times New Roman"/>
        <charset val="134"/>
      </rPr>
      <t>358</t>
    </r>
    <r>
      <rPr>
        <sz val="9"/>
        <rFont val="SimSun"/>
        <charset val="134"/>
      </rPr>
      <t>个。主要用于研发、办公等</t>
    </r>
  </si>
  <si>
    <r>
      <rPr>
        <sz val="9"/>
        <rFont val="SimSun"/>
        <charset val="134"/>
      </rPr>
      <t>平场及基础施工</t>
    </r>
  </si>
  <si>
    <r>
      <rPr>
        <sz val="9"/>
        <rFont val="SimSun"/>
        <charset val="134"/>
      </rPr>
      <t>重庆市自贸区展厅项目</t>
    </r>
  </si>
  <si>
    <r>
      <t>贴建于水港“一带一路”商品交易展示中心项目，总建筑面积约</t>
    </r>
    <r>
      <rPr>
        <sz val="9"/>
        <rFont val="Times New Roman"/>
        <charset val="134"/>
      </rPr>
      <t>7000</t>
    </r>
    <r>
      <rPr>
        <sz val="9"/>
        <rFont val="SimSun"/>
        <charset val="134"/>
      </rPr>
      <t>平方米</t>
    </r>
  </si>
  <si>
    <r>
      <rPr>
        <sz val="9"/>
        <rFont val="SimSun"/>
        <charset val="134"/>
      </rPr>
      <t>主体新建</t>
    </r>
  </si>
  <si>
    <r>
      <rPr>
        <b/>
        <sz val="9"/>
        <rFont val="SimSun"/>
        <charset val="134"/>
      </rPr>
      <t>三、社会事业项目</t>
    </r>
  </si>
  <si>
    <r>
      <rPr>
        <b/>
        <sz val="9"/>
        <rFont val="SimSun"/>
        <charset val="134"/>
      </rPr>
      <t>（一）教育</t>
    </r>
  </si>
  <si>
    <r>
      <rPr>
        <sz val="9"/>
        <rFont val="SimSun"/>
        <charset val="134"/>
      </rPr>
      <t>重庆八中龙兴分校</t>
    </r>
  </si>
  <si>
    <r>
      <rPr>
        <sz val="9"/>
        <rFont val="Times New Roman"/>
        <charset val="134"/>
      </rPr>
      <t>120</t>
    </r>
    <r>
      <rPr>
        <sz val="9"/>
        <rFont val="SimSun"/>
        <charset val="134"/>
      </rPr>
      <t>个班（初中</t>
    </r>
    <r>
      <rPr>
        <sz val="9"/>
        <rFont val="Times New Roman"/>
        <charset val="134"/>
      </rPr>
      <t>90</t>
    </r>
    <r>
      <rPr>
        <sz val="9"/>
        <rFont val="SimSun"/>
        <charset val="134"/>
      </rPr>
      <t>个班，高中</t>
    </r>
    <r>
      <rPr>
        <sz val="9"/>
        <rFont val="Times New Roman"/>
        <charset val="134"/>
      </rPr>
      <t>30</t>
    </r>
    <r>
      <rPr>
        <sz val="9"/>
        <rFont val="SimSun"/>
        <charset val="134"/>
      </rPr>
      <t>个班）。项目占地约</t>
    </r>
    <r>
      <rPr>
        <sz val="9"/>
        <rFont val="Times New Roman"/>
        <charset val="134"/>
      </rPr>
      <t>223</t>
    </r>
    <r>
      <rPr>
        <sz val="9"/>
        <rFont val="SimSun"/>
        <charset val="134"/>
      </rPr>
      <t>亩，建筑面积约</t>
    </r>
    <r>
      <rPr>
        <sz val="9"/>
        <rFont val="Times New Roman"/>
        <charset val="134"/>
      </rPr>
      <t>20</t>
    </r>
    <r>
      <rPr>
        <sz val="9"/>
        <rFont val="SimSun"/>
        <charset val="134"/>
      </rPr>
      <t>万㎡</t>
    </r>
  </si>
  <si>
    <r>
      <rPr>
        <sz val="9"/>
        <rFont val="SimSun"/>
        <charset val="134"/>
      </rPr>
      <t>基础完成</t>
    </r>
    <r>
      <rPr>
        <sz val="9"/>
        <rFont val="Times New Roman"/>
        <charset val="134"/>
      </rPr>
      <t>80%</t>
    </r>
    <r>
      <rPr>
        <sz val="9"/>
        <rFont val="SimSun"/>
        <charset val="134"/>
      </rPr>
      <t>，主体结构完成</t>
    </r>
    <r>
      <rPr>
        <sz val="9"/>
        <rFont val="Times New Roman"/>
        <charset val="134"/>
      </rPr>
      <t>20%</t>
    </r>
  </si>
  <si>
    <t>两江投资集团</t>
  </si>
  <si>
    <r>
      <rPr>
        <sz val="9"/>
        <rFont val="SimSun"/>
        <charset val="134"/>
      </rPr>
      <t>渝北实验小学龙兴分校</t>
    </r>
  </si>
  <si>
    <r>
      <rPr>
        <sz val="9"/>
        <rFont val="Times New Roman"/>
        <charset val="134"/>
      </rPr>
      <t>60</t>
    </r>
    <r>
      <rPr>
        <sz val="9"/>
        <rFont val="SimSun"/>
        <charset val="134"/>
      </rPr>
      <t>个班，选址于龙盛片区</t>
    </r>
    <r>
      <rPr>
        <sz val="9"/>
        <rFont val="Times New Roman"/>
        <charset val="134"/>
      </rPr>
      <t>E07-02/02</t>
    </r>
    <r>
      <rPr>
        <sz val="9"/>
        <rFont val="SimSun"/>
        <charset val="134"/>
      </rPr>
      <t>号地块，用地面积约</t>
    </r>
    <r>
      <rPr>
        <sz val="9"/>
        <rFont val="Times New Roman"/>
        <charset val="134"/>
      </rPr>
      <t>94</t>
    </r>
    <r>
      <rPr>
        <sz val="9"/>
        <rFont val="SimSun"/>
        <charset val="134"/>
      </rPr>
      <t>亩，总建筑面积约</t>
    </r>
    <r>
      <rPr>
        <sz val="9"/>
        <rFont val="Times New Roman"/>
        <charset val="134"/>
      </rPr>
      <t>5</t>
    </r>
    <r>
      <rPr>
        <sz val="9"/>
        <rFont val="SimSun"/>
        <charset val="134"/>
      </rPr>
      <t>万平方米</t>
    </r>
  </si>
  <si>
    <r>
      <rPr>
        <sz val="9"/>
        <rFont val="SimSun"/>
        <charset val="134"/>
      </rPr>
      <t>完成总工程量的</t>
    </r>
    <r>
      <rPr>
        <sz val="9"/>
        <rFont val="Times New Roman"/>
        <charset val="134"/>
      </rPr>
      <t>95%</t>
    </r>
  </si>
  <si>
    <r>
      <rPr>
        <sz val="9"/>
        <rFont val="SimSun"/>
        <charset val="134"/>
      </rPr>
      <t>中国科学院大学重庆学院一期</t>
    </r>
  </si>
  <si>
    <t>教学楼、食堂、学生宿舍和运动场等基本教学生活设施</t>
  </si>
  <si>
    <r>
      <rPr>
        <sz val="9"/>
        <rFont val="SimSun"/>
        <charset val="134"/>
      </rPr>
      <t>重庆市江北中学思源校区工程</t>
    </r>
  </si>
  <si>
    <r>
      <rPr>
        <sz val="9"/>
        <rFont val="SimSun"/>
        <charset val="134"/>
      </rPr>
      <t>用地面积约</t>
    </r>
    <r>
      <rPr>
        <sz val="9"/>
        <rFont val="Times New Roman"/>
        <charset val="134"/>
      </rPr>
      <t>114</t>
    </r>
    <r>
      <rPr>
        <sz val="9"/>
        <rFont val="SimSun"/>
        <charset val="134"/>
      </rPr>
      <t>亩，建筑面积约</t>
    </r>
    <r>
      <rPr>
        <sz val="9"/>
        <rFont val="Times New Roman"/>
        <charset val="134"/>
      </rPr>
      <t>88870</t>
    </r>
    <r>
      <rPr>
        <sz val="9"/>
        <rFont val="SimSun"/>
        <charset val="134"/>
      </rPr>
      <t>平方米</t>
    </r>
  </si>
  <si>
    <r>
      <rPr>
        <sz val="9"/>
        <rFont val="SimSun"/>
        <charset val="134"/>
      </rPr>
      <t>主体完成</t>
    </r>
    <r>
      <rPr>
        <sz val="9"/>
        <rFont val="Times New Roman"/>
        <charset val="134"/>
      </rPr>
      <t>100%</t>
    </r>
  </si>
  <si>
    <r>
      <rPr>
        <sz val="9"/>
        <rFont val="SimSun"/>
        <charset val="134"/>
      </rPr>
      <t>保税港区空港</t>
    </r>
    <r>
      <rPr>
        <sz val="9"/>
        <rFont val="Times New Roman"/>
        <charset val="134"/>
      </rPr>
      <t>I49-3</t>
    </r>
    <r>
      <rPr>
        <sz val="9"/>
        <rFont val="SimSun"/>
        <charset val="134"/>
      </rPr>
      <t>地块小学</t>
    </r>
  </si>
  <si>
    <r>
      <rPr>
        <sz val="9"/>
        <rFont val="SimSun"/>
        <charset val="134"/>
      </rPr>
      <t>位于</t>
    </r>
    <r>
      <rPr>
        <sz val="9"/>
        <rFont val="Times New Roman"/>
        <charset val="134"/>
      </rPr>
      <t>I</t>
    </r>
    <r>
      <rPr>
        <sz val="9"/>
        <rFont val="SimSun"/>
        <charset val="134"/>
      </rPr>
      <t>标准分区</t>
    </r>
    <r>
      <rPr>
        <sz val="9"/>
        <rFont val="Times New Roman"/>
        <charset val="134"/>
      </rPr>
      <t>I49-3</t>
    </r>
    <r>
      <rPr>
        <sz val="9"/>
        <rFont val="SimSun"/>
        <charset val="134"/>
      </rPr>
      <t>地块，</t>
    </r>
    <r>
      <rPr>
        <sz val="9"/>
        <rFont val="Times New Roman"/>
        <charset val="134"/>
      </rPr>
      <t>3.85</t>
    </r>
    <r>
      <rPr>
        <sz val="9"/>
        <rFont val="SimSun"/>
        <charset val="134"/>
      </rPr>
      <t>万平方米，拟建建筑面积约</t>
    </r>
    <r>
      <rPr>
        <sz val="9"/>
        <rFont val="Times New Roman"/>
        <charset val="134"/>
      </rPr>
      <t>5.8</t>
    </r>
    <r>
      <rPr>
        <sz val="9"/>
        <rFont val="SimSun"/>
        <charset val="134"/>
      </rPr>
      <t>万平方米。</t>
    </r>
  </si>
  <si>
    <r>
      <rPr>
        <sz val="9"/>
        <rFont val="SimSun"/>
        <charset val="134"/>
      </rPr>
      <t>主体施工</t>
    </r>
  </si>
  <si>
    <r>
      <rPr>
        <sz val="9"/>
        <rFont val="SimSun"/>
        <charset val="134"/>
      </rPr>
      <t>公园中学</t>
    </r>
  </si>
  <si>
    <r>
      <rPr>
        <sz val="9"/>
        <rFont val="SimSun"/>
        <charset val="134"/>
      </rPr>
      <t>总建筑面积</t>
    </r>
    <r>
      <rPr>
        <sz val="9"/>
        <rFont val="Times New Roman"/>
        <charset val="134"/>
      </rPr>
      <t>10</t>
    </r>
    <r>
      <rPr>
        <sz val="9"/>
        <rFont val="SimSun"/>
        <charset val="134"/>
      </rPr>
      <t>万㎡，</t>
    </r>
    <r>
      <rPr>
        <sz val="9"/>
        <rFont val="Times New Roman"/>
        <charset val="134"/>
      </rPr>
      <t>36</t>
    </r>
    <r>
      <rPr>
        <sz val="9"/>
        <rFont val="SimSun"/>
        <charset val="134"/>
      </rPr>
      <t>班初中</t>
    </r>
    <r>
      <rPr>
        <sz val="9"/>
        <rFont val="Times New Roman"/>
        <charset val="134"/>
      </rPr>
      <t>+30</t>
    </r>
    <r>
      <rPr>
        <sz val="9"/>
        <rFont val="SimSun"/>
        <charset val="134"/>
      </rPr>
      <t>班高中</t>
    </r>
  </si>
  <si>
    <r>
      <rPr>
        <sz val="9"/>
        <rFont val="SimSun"/>
        <charset val="134"/>
      </rPr>
      <t>主体封顶</t>
    </r>
  </si>
  <si>
    <r>
      <rPr>
        <sz val="9"/>
        <rFont val="SimSun"/>
        <charset val="134"/>
      </rPr>
      <t>两江育才中学</t>
    </r>
  </si>
  <si>
    <r>
      <rPr>
        <sz val="9"/>
        <rFont val="SimSun"/>
        <charset val="134"/>
      </rPr>
      <t>教育局</t>
    </r>
  </si>
  <si>
    <r>
      <rPr>
        <sz val="9"/>
        <rFont val="SimSun"/>
        <charset val="134"/>
      </rPr>
      <t>腾芳小学</t>
    </r>
  </si>
  <si>
    <r>
      <rPr>
        <sz val="9"/>
        <rFont val="SimSun"/>
        <charset val="134"/>
      </rPr>
      <t>总建筑面积</t>
    </r>
    <r>
      <rPr>
        <sz val="9"/>
        <rFont val="Times New Roman"/>
        <charset val="134"/>
      </rPr>
      <t>6</t>
    </r>
    <r>
      <rPr>
        <sz val="9"/>
        <rFont val="SimSun"/>
        <charset val="134"/>
      </rPr>
      <t>万</t>
    </r>
    <r>
      <rPr>
        <sz val="9"/>
        <rFont val="Times New Roman"/>
        <charset val="134"/>
      </rPr>
      <t>m2</t>
    </r>
    <r>
      <rPr>
        <sz val="9"/>
        <rFont val="SimSun"/>
        <charset val="134"/>
      </rPr>
      <t>；</t>
    </r>
    <r>
      <rPr>
        <sz val="9"/>
        <rFont val="Times New Roman"/>
        <charset val="134"/>
      </rPr>
      <t>48</t>
    </r>
    <r>
      <rPr>
        <sz val="9"/>
        <rFont val="SimSun"/>
        <charset val="134"/>
      </rPr>
      <t>班小学</t>
    </r>
  </si>
  <si>
    <r>
      <rPr>
        <sz val="9"/>
        <rFont val="SimSun"/>
        <charset val="134"/>
      </rPr>
      <t>公园小学</t>
    </r>
  </si>
  <si>
    <r>
      <rPr>
        <sz val="9"/>
        <rFont val="SimSun"/>
        <charset val="134"/>
      </rPr>
      <t>总建筑面积</t>
    </r>
    <r>
      <rPr>
        <sz val="9"/>
        <rFont val="Times New Roman"/>
        <charset val="134"/>
      </rPr>
      <t>5.7</t>
    </r>
    <r>
      <rPr>
        <sz val="9"/>
        <rFont val="SimSun"/>
        <charset val="134"/>
      </rPr>
      <t>万㎡，</t>
    </r>
    <r>
      <rPr>
        <sz val="9"/>
        <rFont val="Times New Roman"/>
        <charset val="134"/>
      </rPr>
      <t>54</t>
    </r>
    <r>
      <rPr>
        <sz val="9"/>
        <rFont val="SimSun"/>
        <charset val="134"/>
      </rPr>
      <t>班小学</t>
    </r>
  </si>
  <si>
    <r>
      <rPr>
        <sz val="9"/>
        <rFont val="SimSun"/>
        <charset val="134"/>
      </rPr>
      <t>腾芳中学</t>
    </r>
  </si>
  <si>
    <r>
      <rPr>
        <sz val="9"/>
        <rFont val="SimSun"/>
        <charset val="134"/>
      </rPr>
      <t>总建筑面积</t>
    </r>
    <r>
      <rPr>
        <sz val="9"/>
        <rFont val="Times New Roman"/>
        <charset val="134"/>
      </rPr>
      <t>4.8</t>
    </r>
    <r>
      <rPr>
        <sz val="9"/>
        <rFont val="SimSun"/>
        <charset val="134"/>
      </rPr>
      <t>万</t>
    </r>
    <r>
      <rPr>
        <sz val="9"/>
        <rFont val="Times New Roman"/>
        <charset val="134"/>
      </rPr>
      <t>m2</t>
    </r>
    <r>
      <rPr>
        <sz val="9"/>
        <rFont val="SimSun"/>
        <charset val="134"/>
      </rPr>
      <t>，与腾芳小学间加盖约</t>
    </r>
    <r>
      <rPr>
        <sz val="9"/>
        <rFont val="Times New Roman"/>
        <charset val="134"/>
      </rPr>
      <t>5500m2</t>
    </r>
    <r>
      <rPr>
        <sz val="9"/>
        <rFont val="SimSun"/>
        <charset val="134"/>
      </rPr>
      <t>；</t>
    </r>
    <r>
      <rPr>
        <sz val="9"/>
        <rFont val="Times New Roman"/>
        <charset val="134"/>
      </rPr>
      <t>36</t>
    </r>
    <r>
      <rPr>
        <sz val="9"/>
        <rFont val="SimSun"/>
        <charset val="134"/>
      </rPr>
      <t>班初中。</t>
    </r>
  </si>
  <si>
    <r>
      <rPr>
        <sz val="9"/>
        <rFont val="SimSun"/>
        <charset val="134"/>
      </rPr>
      <t>礼嘉小学</t>
    </r>
  </si>
  <si>
    <r>
      <rPr>
        <sz val="9"/>
        <rFont val="SimSun"/>
        <charset val="134"/>
      </rPr>
      <t>办学规模</t>
    </r>
    <r>
      <rPr>
        <sz val="9"/>
        <rFont val="Times New Roman"/>
        <charset val="134"/>
      </rPr>
      <t>48</t>
    </r>
    <r>
      <rPr>
        <sz val="9"/>
        <rFont val="SimSun"/>
        <charset val="134"/>
      </rPr>
      <t>个班及幼儿园</t>
    </r>
    <r>
      <rPr>
        <sz val="9"/>
        <rFont val="Times New Roman"/>
        <charset val="134"/>
      </rPr>
      <t>18</t>
    </r>
    <r>
      <rPr>
        <sz val="9"/>
        <rFont val="SimSun"/>
        <charset val="134"/>
      </rPr>
      <t>个班，建筑面积约</t>
    </r>
    <r>
      <rPr>
        <sz val="9"/>
        <rFont val="Times New Roman"/>
        <charset val="134"/>
      </rPr>
      <t>62000</t>
    </r>
    <r>
      <rPr>
        <sz val="9"/>
        <rFont val="SimSun"/>
        <charset val="134"/>
      </rPr>
      <t>㎡</t>
    </r>
  </si>
  <si>
    <r>
      <rPr>
        <sz val="9"/>
        <rFont val="SimSun"/>
        <charset val="134"/>
      </rPr>
      <t>礼嘉实验小学</t>
    </r>
  </si>
  <si>
    <r>
      <rPr>
        <sz val="9"/>
        <rFont val="SimSun"/>
        <charset val="134"/>
      </rPr>
      <t>九曲河学校</t>
    </r>
  </si>
  <si>
    <r>
      <rPr>
        <sz val="9"/>
        <rFont val="SimSun"/>
        <charset val="134"/>
      </rPr>
      <t>办学规模</t>
    </r>
    <r>
      <rPr>
        <sz val="9"/>
        <rFont val="Times New Roman"/>
        <charset val="134"/>
      </rPr>
      <t>54</t>
    </r>
    <r>
      <rPr>
        <sz val="9"/>
        <rFont val="SimSun"/>
        <charset val="134"/>
      </rPr>
      <t>个班（</t>
    </r>
    <r>
      <rPr>
        <sz val="9"/>
        <rFont val="Times New Roman"/>
        <charset val="134"/>
      </rPr>
      <t>36</t>
    </r>
    <r>
      <rPr>
        <sz val="9"/>
        <rFont val="SimSun"/>
        <charset val="134"/>
      </rPr>
      <t>班小学，</t>
    </r>
    <r>
      <rPr>
        <sz val="9"/>
        <rFont val="Times New Roman"/>
        <charset val="134"/>
      </rPr>
      <t>18</t>
    </r>
    <r>
      <rPr>
        <sz val="9"/>
        <rFont val="SimSun"/>
        <charset val="134"/>
      </rPr>
      <t>班初中），建筑面积约</t>
    </r>
    <r>
      <rPr>
        <sz val="9"/>
        <rFont val="Times New Roman"/>
        <charset val="134"/>
      </rPr>
      <t>60000</t>
    </r>
    <r>
      <rPr>
        <sz val="9"/>
        <rFont val="SimSun"/>
        <charset val="134"/>
      </rPr>
      <t>㎡</t>
    </r>
  </si>
  <si>
    <r>
      <rPr>
        <sz val="9"/>
        <rFont val="SimSun"/>
        <charset val="134"/>
      </rPr>
      <t>土石方完成</t>
    </r>
    <r>
      <rPr>
        <sz val="9"/>
        <rFont val="Times New Roman"/>
        <charset val="134"/>
      </rPr>
      <t>20%</t>
    </r>
  </si>
  <si>
    <t>竹林实验学校</t>
  </si>
  <si>
    <r>
      <rPr>
        <b/>
        <sz val="9"/>
        <rFont val="SimSun"/>
        <charset val="134"/>
      </rPr>
      <t>（二）卫生</t>
    </r>
  </si>
  <si>
    <r>
      <rPr>
        <sz val="9"/>
        <rFont val="SimSun"/>
        <charset val="134"/>
      </rPr>
      <t>重庆市第九人民医院两江分院</t>
    </r>
  </si>
  <si>
    <r>
      <rPr>
        <sz val="9"/>
        <rFont val="SimSun"/>
        <charset val="134"/>
      </rPr>
      <t>占地</t>
    </r>
    <r>
      <rPr>
        <sz val="9"/>
        <rFont val="Times New Roman"/>
        <charset val="134"/>
      </rPr>
      <t>96</t>
    </r>
    <r>
      <rPr>
        <sz val="9"/>
        <rFont val="SimSun"/>
        <charset val="134"/>
      </rPr>
      <t>亩，床位约</t>
    </r>
    <r>
      <rPr>
        <sz val="9"/>
        <rFont val="Times New Roman"/>
        <charset val="134"/>
      </rPr>
      <t>500</t>
    </r>
    <r>
      <rPr>
        <sz val="9"/>
        <rFont val="SimSun"/>
        <charset val="134"/>
      </rPr>
      <t>床</t>
    </r>
  </si>
  <si>
    <r>
      <rPr>
        <sz val="9"/>
        <rFont val="SimSun"/>
        <charset val="134"/>
      </rPr>
      <t>主体完成</t>
    </r>
    <r>
      <rPr>
        <sz val="9"/>
        <rFont val="Times New Roman"/>
        <charset val="134"/>
      </rPr>
      <t>20%</t>
    </r>
  </si>
  <si>
    <r>
      <rPr>
        <sz val="9"/>
        <rFont val="SimSun"/>
        <charset val="134"/>
      </rPr>
      <t>重庆两江新区第一人民医院扩建项目</t>
    </r>
  </si>
  <si>
    <r>
      <rPr>
        <sz val="9"/>
        <rFont val="SimSun"/>
        <charset val="134"/>
      </rPr>
      <t>扩建项目占地约</t>
    </r>
    <r>
      <rPr>
        <sz val="9"/>
        <rFont val="Times New Roman"/>
        <charset val="134"/>
      </rPr>
      <t>75</t>
    </r>
    <r>
      <rPr>
        <sz val="9"/>
        <rFont val="SimSun"/>
        <charset val="134"/>
      </rPr>
      <t>亩，总建筑面积</t>
    </r>
    <r>
      <rPr>
        <sz val="9"/>
        <rFont val="Times New Roman"/>
        <charset val="134"/>
      </rPr>
      <t>25</t>
    </r>
    <r>
      <rPr>
        <sz val="9"/>
        <rFont val="SimSun"/>
        <charset val="134"/>
      </rPr>
      <t>万平方米。建设床位</t>
    </r>
    <r>
      <rPr>
        <sz val="9"/>
        <rFont val="Times New Roman"/>
        <charset val="134"/>
      </rPr>
      <t>1000</t>
    </r>
    <r>
      <rPr>
        <sz val="9"/>
        <rFont val="SimSun"/>
        <charset val="134"/>
      </rPr>
      <t>张，包括门急诊楼、医技楼、妇儿楼、内科住院楼、外科住院楼、实训楼、行政楼等附属工程。</t>
    </r>
  </si>
  <si>
    <r>
      <rPr>
        <sz val="9"/>
        <rFont val="SimSun"/>
        <charset val="134"/>
      </rPr>
      <t>调规、地勘、设计</t>
    </r>
  </si>
  <si>
    <r>
      <rPr>
        <sz val="9"/>
        <rFont val="SimSun"/>
        <charset val="134"/>
      </rPr>
      <t>区第一人民医院</t>
    </r>
  </si>
  <si>
    <r>
      <rPr>
        <sz val="9"/>
        <rFont val="SimSun"/>
        <charset val="134"/>
      </rPr>
      <t>社会发展局</t>
    </r>
  </si>
  <si>
    <r>
      <rPr>
        <b/>
        <sz val="9"/>
        <rFont val="SimSun"/>
        <charset val="134"/>
      </rPr>
      <t>（三）体育</t>
    </r>
  </si>
  <si>
    <r>
      <rPr>
        <sz val="9"/>
        <rFont val="SimSun"/>
        <charset val="134"/>
      </rPr>
      <t>龙兴专业足球场</t>
    </r>
  </si>
  <si>
    <r>
      <rPr>
        <sz val="9"/>
        <rFont val="SimSun"/>
        <charset val="134"/>
      </rPr>
      <t>建设用地约</t>
    </r>
    <r>
      <rPr>
        <sz val="9"/>
        <rFont val="Times New Roman"/>
        <charset val="134"/>
      </rPr>
      <t>200</t>
    </r>
    <r>
      <rPr>
        <sz val="9"/>
        <rFont val="SimSun"/>
        <charset val="134"/>
      </rPr>
      <t>亩，</t>
    </r>
    <r>
      <rPr>
        <sz val="9"/>
        <rFont val="Times New Roman"/>
        <charset val="134"/>
      </rPr>
      <t>4.68</t>
    </r>
    <r>
      <rPr>
        <sz val="9"/>
        <rFont val="SimSun"/>
        <charset val="134"/>
      </rPr>
      <t>万座，建筑面积约</t>
    </r>
    <r>
      <rPr>
        <sz val="9"/>
        <rFont val="Times New Roman"/>
        <charset val="134"/>
      </rPr>
      <t>11</t>
    </r>
    <r>
      <rPr>
        <sz val="9"/>
        <rFont val="SimSun"/>
        <charset val="134"/>
      </rPr>
      <t>万平方米，建设内容包括该项目用地范围内土石方工程、边坡支护、景观绿化、照明、配套辅助用房、综合管网等。</t>
    </r>
  </si>
  <si>
    <r>
      <rPr>
        <b/>
        <sz val="9"/>
        <rFont val="SimSun"/>
        <charset val="134"/>
      </rPr>
      <t>四、生态建设</t>
    </r>
  </si>
  <si>
    <r>
      <rPr>
        <sz val="9"/>
        <rFont val="SimSun"/>
        <charset val="134"/>
      </rPr>
      <t>御临河东岸一级截污干管（寨子路</t>
    </r>
    <r>
      <rPr>
        <sz val="9"/>
        <rFont val="Times New Roman"/>
        <charset val="134"/>
      </rPr>
      <t>-</t>
    </r>
    <r>
      <rPr>
        <sz val="9"/>
        <rFont val="SimSun"/>
        <charset val="134"/>
      </rPr>
      <t>盛安路</t>
    </r>
    <r>
      <rPr>
        <sz val="9"/>
        <rFont val="Times New Roman"/>
        <charset val="134"/>
      </rPr>
      <t>)L1</t>
    </r>
    <r>
      <rPr>
        <sz val="9"/>
        <rFont val="SimSun"/>
        <charset val="134"/>
      </rPr>
      <t>，</t>
    </r>
    <r>
      <rPr>
        <sz val="9"/>
        <rFont val="Times New Roman"/>
        <charset val="134"/>
      </rPr>
      <t>L2</t>
    </r>
    <r>
      <rPr>
        <sz val="9"/>
        <rFont val="SimSun"/>
        <charset val="134"/>
      </rPr>
      <t>段</t>
    </r>
  </si>
  <si>
    <r>
      <rPr>
        <sz val="9"/>
        <rFont val="SimSun"/>
        <charset val="134"/>
      </rPr>
      <t>新建截污干管和得升泵站等基础设施，一级截污干管总长</t>
    </r>
    <r>
      <rPr>
        <sz val="9"/>
        <rFont val="Times New Roman"/>
        <charset val="134"/>
      </rPr>
      <t>5.0</t>
    </r>
    <r>
      <rPr>
        <sz val="9"/>
        <rFont val="SimSun"/>
        <charset val="134"/>
      </rPr>
      <t>公里。</t>
    </r>
  </si>
  <si>
    <r>
      <rPr>
        <sz val="9"/>
        <rFont val="Times New Roman"/>
        <charset val="134"/>
      </rPr>
      <t>L1</t>
    </r>
    <r>
      <rPr>
        <sz val="9"/>
        <rFont val="SimSun"/>
        <charset val="134"/>
      </rPr>
      <t>标：截污干管完成</t>
    </r>
    <r>
      <rPr>
        <sz val="9"/>
        <rFont val="Times New Roman"/>
        <charset val="134"/>
      </rPr>
      <t>80%</t>
    </r>
    <r>
      <rPr>
        <sz val="9"/>
        <rFont val="SimSun"/>
        <charset val="134"/>
      </rPr>
      <t>。</t>
    </r>
    <r>
      <rPr>
        <sz val="9"/>
        <rFont val="Times New Roman"/>
        <charset val="134"/>
      </rPr>
      <t xml:space="preserve"> L2</t>
    </r>
    <r>
      <rPr>
        <sz val="9"/>
        <rFont val="SimSun"/>
        <charset val="134"/>
      </rPr>
      <t>标：截污干管完工。</t>
    </r>
  </si>
  <si>
    <r>
      <rPr>
        <sz val="9"/>
        <rFont val="SimSun"/>
        <charset val="134"/>
      </rPr>
      <t>盘溪河流域水环境综合整治工程</t>
    </r>
  </si>
  <si>
    <r>
      <rPr>
        <sz val="9"/>
        <rFont val="SimSun"/>
        <charset val="134"/>
      </rPr>
      <t>实施盘溪河流域水环境综合整治工程建设，包括盘溪河及支流，八一、六一、青年、茶坪、人和、柏林、战斗</t>
    </r>
    <r>
      <rPr>
        <sz val="9"/>
        <rFont val="Times New Roman"/>
        <charset val="134"/>
      </rPr>
      <t>7</t>
    </r>
    <r>
      <rPr>
        <sz val="9"/>
        <rFont val="SimSun"/>
        <charset val="134"/>
      </rPr>
      <t>个水库</t>
    </r>
    <r>
      <rPr>
        <sz val="9"/>
        <rFont val="Times New Roman"/>
        <charset val="134"/>
      </rPr>
      <t>,</t>
    </r>
    <r>
      <rPr>
        <sz val="9"/>
        <rFont val="SimSun"/>
        <charset val="134"/>
      </rPr>
      <t>包括截污处理、湿地、生态整治等水质改善和水生态修复工程建设。</t>
    </r>
  </si>
  <si>
    <r>
      <rPr>
        <sz val="9"/>
        <rFont val="SimSun"/>
        <charset val="134"/>
      </rPr>
      <t>完成施工工程总量的</t>
    </r>
    <r>
      <rPr>
        <sz val="9"/>
        <rFont val="Times New Roman"/>
        <charset val="134"/>
      </rPr>
      <t>70%</t>
    </r>
  </si>
  <si>
    <r>
      <rPr>
        <sz val="9"/>
        <rFont val="SimSun"/>
        <charset val="134"/>
      </rPr>
      <t>跳墩河流域水环境综合整治工程</t>
    </r>
  </si>
  <si>
    <r>
      <rPr>
        <sz val="9"/>
        <rFont val="SimSun"/>
        <charset val="134"/>
      </rPr>
      <t>实施跳墩河流域水环境综合整治工程建设，包括跳墩河及支流，肖家沟、长田沟</t>
    </r>
    <r>
      <rPr>
        <sz val="9"/>
        <rFont val="Times New Roman"/>
        <charset val="134"/>
      </rPr>
      <t>2</t>
    </r>
    <r>
      <rPr>
        <sz val="9"/>
        <rFont val="SimSun"/>
        <charset val="134"/>
      </rPr>
      <t>个水库，包括截污处理、湿地、生态整治等水质改善和水生态修复工程建设。</t>
    </r>
  </si>
  <si>
    <r>
      <rPr>
        <sz val="9"/>
        <rFont val="SimSun"/>
        <charset val="134"/>
      </rPr>
      <t>肖家河流域水环境综合整治工程</t>
    </r>
  </si>
  <si>
    <r>
      <rPr>
        <sz val="9"/>
        <rFont val="SimSun"/>
        <charset val="134"/>
      </rPr>
      <t>实施肖家河流域水环境综合整治工程建设，包括肖家河左右支、茅溪河，高石、断桥湾、蔡家沟、马甲塘</t>
    </r>
    <r>
      <rPr>
        <sz val="9"/>
        <rFont val="Times New Roman"/>
        <charset val="134"/>
      </rPr>
      <t>4</t>
    </r>
    <r>
      <rPr>
        <sz val="9"/>
        <rFont val="SimSun"/>
        <charset val="134"/>
      </rPr>
      <t>个水库，包括截污处理、湿地、生态整治等水质改善和水生态修复工程建设。</t>
    </r>
  </si>
  <si>
    <r>
      <rPr>
        <sz val="9"/>
        <rFont val="SimSun"/>
        <charset val="134"/>
      </rPr>
      <t>观音山公园</t>
    </r>
  </si>
  <si>
    <r>
      <rPr>
        <sz val="9"/>
        <rFont val="SimSun"/>
        <charset val="134"/>
      </rPr>
      <t>占地</t>
    </r>
    <r>
      <rPr>
        <sz val="9"/>
        <rFont val="Times New Roman"/>
        <charset val="134"/>
      </rPr>
      <t>2213</t>
    </r>
    <r>
      <rPr>
        <sz val="9"/>
        <rFont val="SimSun"/>
        <charset val="134"/>
      </rPr>
      <t>亩。</t>
    </r>
  </si>
  <si>
    <r>
      <rPr>
        <sz val="9"/>
        <rFont val="SimSun"/>
        <charset val="134"/>
      </rPr>
      <t>施工单位进场，完成临建搭设，清表完成</t>
    </r>
    <r>
      <rPr>
        <sz val="9"/>
        <rFont val="Times New Roman"/>
        <charset val="134"/>
      </rPr>
      <t>20%</t>
    </r>
  </si>
  <si>
    <r>
      <rPr>
        <sz val="9"/>
        <rFont val="SimSun"/>
        <charset val="134"/>
      </rPr>
      <t>思源公园二期工程</t>
    </r>
  </si>
  <si>
    <r>
      <rPr>
        <sz val="9"/>
        <rFont val="SimSun"/>
        <charset val="134"/>
      </rPr>
      <t>占地面积约</t>
    </r>
    <r>
      <rPr>
        <sz val="9"/>
        <rFont val="Times New Roman"/>
        <charset val="134"/>
      </rPr>
      <t>660</t>
    </r>
    <r>
      <rPr>
        <sz val="9"/>
        <rFont val="SimSun"/>
        <charset val="134"/>
      </rPr>
      <t>亩，位于悦复大道以东，方正大道以北，紫光选址西南侧。</t>
    </r>
  </si>
  <si>
    <r>
      <rPr>
        <sz val="9"/>
        <rFont val="SimSun"/>
        <charset val="134"/>
      </rPr>
      <t>竹溪河景观工程三期</t>
    </r>
  </si>
  <si>
    <r>
      <rPr>
        <sz val="9"/>
        <rFont val="SimSun"/>
        <charset val="134"/>
      </rPr>
      <t>两岸绿化整治，面积</t>
    </r>
    <r>
      <rPr>
        <sz val="9"/>
        <rFont val="Times New Roman"/>
        <charset val="134"/>
      </rPr>
      <t>1661</t>
    </r>
    <r>
      <rPr>
        <sz val="9"/>
        <rFont val="SimSun"/>
        <charset val="134"/>
      </rPr>
      <t>亩。</t>
    </r>
  </si>
  <si>
    <r>
      <rPr>
        <sz val="9"/>
        <rFont val="SimSun"/>
        <charset val="134"/>
      </rPr>
      <t>后河（悦来段）生态环境综合整治工程</t>
    </r>
  </si>
  <si>
    <r>
      <rPr>
        <sz val="9"/>
        <rFont val="SimSun"/>
        <charset val="134"/>
      </rPr>
      <t>占地面积约</t>
    </r>
    <r>
      <rPr>
        <sz val="9"/>
        <rFont val="Times New Roman"/>
        <charset val="134"/>
      </rPr>
      <t>122</t>
    </r>
    <r>
      <rPr>
        <sz val="9"/>
        <rFont val="SimSun"/>
        <charset val="134"/>
      </rPr>
      <t>公顷</t>
    </r>
    <r>
      <rPr>
        <sz val="9"/>
        <rFont val="Times New Roman"/>
        <charset val="134"/>
      </rPr>
      <t>,</t>
    </r>
    <r>
      <rPr>
        <sz val="9"/>
        <rFont val="SimSun"/>
        <charset val="134"/>
      </rPr>
      <t>其中悦来用地</t>
    </r>
    <r>
      <rPr>
        <sz val="9"/>
        <rFont val="Times New Roman"/>
        <charset val="134"/>
      </rPr>
      <t>95</t>
    </r>
    <r>
      <rPr>
        <sz val="9"/>
        <rFont val="SimSun"/>
        <charset val="134"/>
      </rPr>
      <t>公顷，水土用地</t>
    </r>
    <r>
      <rPr>
        <sz val="9"/>
        <rFont val="Times New Roman"/>
        <charset val="134"/>
      </rPr>
      <t>27</t>
    </r>
    <r>
      <rPr>
        <sz val="9"/>
        <rFont val="SimSun"/>
        <charset val="134"/>
      </rPr>
      <t>公顷</t>
    </r>
  </si>
  <si>
    <r>
      <rPr>
        <sz val="9"/>
        <rFont val="SimSun"/>
        <charset val="134"/>
      </rPr>
      <t>截污干这工程完成</t>
    </r>
    <r>
      <rPr>
        <sz val="9"/>
        <rFont val="Times New Roman"/>
        <charset val="134"/>
      </rPr>
      <t>50%</t>
    </r>
  </si>
  <si>
    <r>
      <rPr>
        <sz val="9"/>
        <rFont val="SimSun"/>
        <charset val="134"/>
      </rPr>
      <t>悦来投资集团</t>
    </r>
  </si>
  <si>
    <r>
      <rPr>
        <b/>
        <sz val="9"/>
        <rFont val="SimSun"/>
        <charset val="134"/>
      </rPr>
      <t>五、工业项目</t>
    </r>
  </si>
  <si>
    <r>
      <rPr>
        <sz val="9"/>
        <rFont val="SimSun"/>
        <charset val="134"/>
      </rPr>
      <t>联创电子项目（三期）</t>
    </r>
  </si>
  <si>
    <r>
      <rPr>
        <sz val="9"/>
        <rFont val="SimSun"/>
        <charset val="134"/>
      </rPr>
      <t>建设年产</t>
    </r>
    <r>
      <rPr>
        <sz val="9"/>
        <rFont val="Times New Roman"/>
        <charset val="134"/>
      </rPr>
      <t>3000</t>
    </r>
    <r>
      <rPr>
        <sz val="9"/>
        <rFont val="SimSun"/>
        <charset val="134"/>
      </rPr>
      <t>万片新一代触控显示一体化产品的生产线（含</t>
    </r>
    <r>
      <rPr>
        <sz val="9"/>
        <rFont val="Times New Roman"/>
        <charset val="134"/>
      </rPr>
      <t>3D</t>
    </r>
    <r>
      <rPr>
        <sz val="9"/>
        <rFont val="SimSun"/>
        <charset val="134"/>
      </rPr>
      <t>曲面玻璃盖板生产）。</t>
    </r>
  </si>
  <si>
    <r>
      <rPr>
        <sz val="9"/>
        <rFont val="SimSun"/>
        <charset val="134"/>
      </rPr>
      <t>完工投用。</t>
    </r>
  </si>
  <si>
    <r>
      <rPr>
        <sz val="9"/>
        <rFont val="SimSun"/>
        <charset val="134"/>
      </rPr>
      <t>重庆两江联创电子有限公司</t>
    </r>
  </si>
  <si>
    <r>
      <rPr>
        <sz val="9"/>
        <rFont val="SimSun"/>
        <charset val="134"/>
      </rPr>
      <t>京东方重庆新型触控一体化显示模组项目</t>
    </r>
  </si>
  <si>
    <r>
      <rPr>
        <sz val="9"/>
        <rFont val="SimSun"/>
        <charset val="134"/>
      </rPr>
      <t>达产后可实现平板电脑</t>
    </r>
    <r>
      <rPr>
        <sz val="9"/>
        <rFont val="Times New Roman"/>
        <charset val="134"/>
      </rPr>
      <t>120</t>
    </r>
    <r>
      <rPr>
        <sz val="9"/>
        <rFont val="SimSun"/>
        <charset val="134"/>
      </rPr>
      <t>万片</t>
    </r>
    <r>
      <rPr>
        <sz val="9"/>
        <rFont val="Times New Roman"/>
        <charset val="134"/>
      </rPr>
      <t>/</t>
    </r>
    <r>
      <rPr>
        <sz val="9"/>
        <rFont val="SimSun"/>
        <charset val="134"/>
      </rPr>
      <t>月，笔记本电脑面板</t>
    </r>
    <r>
      <rPr>
        <sz val="9"/>
        <rFont val="Times New Roman"/>
        <charset val="134"/>
      </rPr>
      <t>40</t>
    </r>
    <r>
      <rPr>
        <sz val="9"/>
        <rFont val="SimSun"/>
        <charset val="134"/>
      </rPr>
      <t>万片</t>
    </r>
    <r>
      <rPr>
        <sz val="9"/>
        <rFont val="Times New Roman"/>
        <charset val="134"/>
      </rPr>
      <t>/</t>
    </r>
    <r>
      <rPr>
        <sz val="9"/>
        <rFont val="SimSun"/>
        <charset val="134"/>
      </rPr>
      <t>月及显示监控器面板</t>
    </r>
    <r>
      <rPr>
        <sz val="9"/>
        <rFont val="Times New Roman"/>
        <charset val="134"/>
      </rPr>
      <t>100</t>
    </r>
    <r>
      <rPr>
        <sz val="9"/>
        <rFont val="SimSun"/>
        <charset val="134"/>
      </rPr>
      <t>万片</t>
    </r>
    <r>
      <rPr>
        <sz val="9"/>
        <rFont val="Times New Roman"/>
        <charset val="134"/>
      </rPr>
      <t>/</t>
    </r>
    <r>
      <rPr>
        <sz val="9"/>
        <rFont val="SimSun"/>
        <charset val="134"/>
      </rPr>
      <t>月的生产能力。</t>
    </r>
  </si>
  <si>
    <r>
      <rPr>
        <sz val="9"/>
        <rFont val="SimSun"/>
        <charset val="134"/>
      </rPr>
      <t>试生产。</t>
    </r>
  </si>
  <si>
    <r>
      <rPr>
        <sz val="9"/>
        <rFont val="SimSun"/>
        <charset val="134"/>
      </rPr>
      <t>重庆京东方电子科技有限公司</t>
    </r>
  </si>
  <si>
    <r>
      <rPr>
        <sz val="9"/>
        <rFont val="SimSun"/>
        <charset val="134"/>
      </rPr>
      <t>京东方第</t>
    </r>
    <r>
      <rPr>
        <sz val="9"/>
        <rFont val="Times New Roman"/>
        <charset val="134"/>
      </rPr>
      <t>6</t>
    </r>
    <r>
      <rPr>
        <sz val="9"/>
        <rFont val="SimSun"/>
        <charset val="134"/>
      </rPr>
      <t>代</t>
    </r>
    <r>
      <rPr>
        <sz val="9"/>
        <rFont val="Times New Roman"/>
        <charset val="134"/>
      </rPr>
      <t>AMOLED</t>
    </r>
    <r>
      <rPr>
        <sz val="9"/>
        <rFont val="SimSun"/>
        <charset val="134"/>
      </rPr>
      <t>（柔性）显示面板项目</t>
    </r>
  </si>
  <si>
    <r>
      <rPr>
        <sz val="9"/>
        <rFont val="SimSun"/>
        <charset val="134"/>
      </rPr>
      <t>建设年产为</t>
    </r>
    <r>
      <rPr>
        <sz val="9"/>
        <rFont val="Times New Roman"/>
        <charset val="134"/>
      </rPr>
      <t>6</t>
    </r>
    <r>
      <rPr>
        <sz val="9"/>
        <rFont val="SimSun"/>
        <charset val="134"/>
      </rPr>
      <t>代</t>
    </r>
    <r>
      <rPr>
        <sz val="9"/>
        <rFont val="Times New Roman"/>
        <charset val="134"/>
      </rPr>
      <t>AMOLED</t>
    </r>
    <r>
      <rPr>
        <sz val="9"/>
        <rFont val="SimSun"/>
        <charset val="134"/>
      </rPr>
      <t>（柔性）生产线的生产线，主要生产高端手机显示及新兴移动显示产品。</t>
    </r>
  </si>
  <si>
    <r>
      <rPr>
        <sz val="9"/>
        <rFont val="SimSun"/>
        <charset val="134"/>
      </rPr>
      <t>重庆京东方显示技术有限公司</t>
    </r>
  </si>
  <si>
    <r>
      <rPr>
        <sz val="9"/>
        <rFont val="SimSun"/>
        <charset val="134"/>
      </rPr>
      <t>奥特斯半导体封装载板和系统级封装印制电路板生产线技术升级扩建项目</t>
    </r>
  </si>
  <si>
    <r>
      <rPr>
        <sz val="9"/>
        <rFont val="SimSun"/>
        <charset val="134"/>
      </rPr>
      <t>扩大高端半导体封装载板和系统级封装印制电路板生产能力。</t>
    </r>
  </si>
  <si>
    <r>
      <rPr>
        <sz val="9"/>
        <rFont val="SimSun"/>
        <charset val="134"/>
      </rPr>
      <t>完成工程量的</t>
    </r>
    <r>
      <rPr>
        <sz val="9"/>
        <rFont val="Times New Roman"/>
        <charset val="134"/>
      </rPr>
      <t>20%</t>
    </r>
    <r>
      <rPr>
        <sz val="9"/>
        <rFont val="SimSun"/>
        <charset val="134"/>
      </rPr>
      <t>。</t>
    </r>
  </si>
  <si>
    <r>
      <rPr>
        <sz val="9"/>
        <rFont val="SimSun"/>
        <charset val="134"/>
      </rPr>
      <t>奥特斯科技（重庆）有限公司</t>
    </r>
  </si>
  <si>
    <r>
      <rPr>
        <sz val="9"/>
        <rFont val="SimSun"/>
        <charset val="134"/>
      </rPr>
      <t>紫光华智电子数字工厂</t>
    </r>
  </si>
  <si>
    <r>
      <rPr>
        <sz val="9"/>
        <rFont val="SimSun"/>
        <charset val="134"/>
      </rPr>
      <t>生产摄像头等各类智能安防设备。</t>
    </r>
  </si>
  <si>
    <r>
      <rPr>
        <sz val="9"/>
        <rFont val="SimSun"/>
        <charset val="134"/>
      </rPr>
      <t>重庆紫光华智电子科技有限公司</t>
    </r>
  </si>
  <si>
    <r>
      <rPr>
        <b/>
        <sz val="9"/>
        <rFont val="SimSun"/>
        <charset val="134"/>
      </rPr>
      <t>六、文旅会展项目</t>
    </r>
  </si>
  <si>
    <r>
      <rPr>
        <sz val="9"/>
        <rFont val="SimSun"/>
        <charset val="134"/>
      </rPr>
      <t>蓝城两江公司水土组团</t>
    </r>
    <r>
      <rPr>
        <sz val="9"/>
        <rFont val="Times New Roman"/>
        <charset val="134"/>
      </rPr>
      <t>G17-4/5/6</t>
    </r>
    <r>
      <rPr>
        <sz val="9"/>
        <rFont val="SimSun"/>
        <charset val="134"/>
      </rPr>
      <t>地块项目</t>
    </r>
  </si>
  <si>
    <r>
      <rPr>
        <sz val="9"/>
        <rFont val="SimSun"/>
        <charset val="134"/>
      </rPr>
      <t>总建筑面积</t>
    </r>
    <r>
      <rPr>
        <sz val="9"/>
        <rFont val="Times New Roman"/>
        <charset val="134"/>
      </rPr>
      <t>5</t>
    </r>
    <r>
      <rPr>
        <sz val="9"/>
        <rFont val="SimSun"/>
        <charset val="134"/>
      </rPr>
      <t>万平方米，打造一座以都市农业观光为特色的文化旅游度假村。</t>
    </r>
  </si>
  <si>
    <r>
      <rPr>
        <sz val="9"/>
        <rFont val="SimSun"/>
        <charset val="134"/>
      </rPr>
      <t>重庆蓝城两江实业发展有限公司</t>
    </r>
  </si>
  <si>
    <r>
      <rPr>
        <sz val="9"/>
        <rFont val="SimSun"/>
        <charset val="134"/>
      </rPr>
      <t>蓝城两江公司水土组团</t>
    </r>
    <r>
      <rPr>
        <sz val="9"/>
        <rFont val="Times New Roman"/>
        <charset val="134"/>
      </rPr>
      <t>G17/G21/G22</t>
    </r>
    <r>
      <rPr>
        <sz val="9"/>
        <rFont val="SimSun"/>
        <charset val="134"/>
      </rPr>
      <t>地块项目</t>
    </r>
  </si>
  <si>
    <r>
      <rPr>
        <sz val="9"/>
        <rFont val="SimSun"/>
        <charset val="134"/>
      </rPr>
      <t>总建筑面积</t>
    </r>
    <r>
      <rPr>
        <sz val="9"/>
        <rFont val="Times New Roman"/>
        <charset val="134"/>
      </rPr>
      <t>6</t>
    </r>
    <r>
      <rPr>
        <sz val="9"/>
        <rFont val="SimSun"/>
        <charset val="134"/>
      </rPr>
      <t>万平方米，打造一座以都市农业观光为特色的文化旅游度假村。</t>
    </r>
  </si>
  <si>
    <r>
      <rPr>
        <sz val="9"/>
        <rFont val="SimSun"/>
        <charset val="134"/>
      </rPr>
      <t>悦来会展总部基地</t>
    </r>
  </si>
  <si>
    <r>
      <rPr>
        <sz val="9"/>
        <rFont val="SimSun"/>
        <charset val="134"/>
      </rPr>
      <t>总建筑面积</t>
    </r>
    <r>
      <rPr>
        <sz val="9"/>
        <rFont val="Times New Roman"/>
        <charset val="134"/>
      </rPr>
      <t>20</t>
    </r>
    <r>
      <rPr>
        <sz val="9"/>
        <rFont val="SimSun"/>
        <charset val="134"/>
      </rPr>
      <t>万平方米。</t>
    </r>
  </si>
  <si>
    <r>
      <rPr>
        <sz val="9"/>
        <rFont val="SimSun"/>
        <charset val="134"/>
      </rPr>
      <t>开工建设。</t>
    </r>
  </si>
  <si>
    <r>
      <rPr>
        <sz val="9"/>
        <rFont val="SimSun"/>
        <charset val="134"/>
      </rPr>
      <t>重庆悦瑞文化旅游发展有限公司</t>
    </r>
    <r>
      <rPr>
        <sz val="9"/>
        <rFont val="Times New Roman"/>
        <charset val="134"/>
      </rPr>
      <t xml:space="preserve">  </t>
    </r>
    <r>
      <rPr>
        <sz val="9"/>
        <rFont val="SimSun"/>
        <charset val="134"/>
      </rPr>
      <t>重庆悦来两江国际酒店会议管理有限公司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</si>
</sst>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_ "/>
    <numFmt numFmtId="178" formatCode="0_);[Red]\(0\)"/>
    <numFmt numFmtId="179" formatCode="#,##0_);[Red]\(#,##0\)"/>
    <numFmt numFmtId="180" formatCode="________@"/>
    <numFmt numFmtId="181" formatCode="0.0_);[Red]\(0.0\)"/>
    <numFmt numFmtId="182" formatCode="0.0_ "/>
    <numFmt numFmtId="183" formatCode="#,##0.0"/>
    <numFmt numFmtId="184" formatCode="0.00_);[Red]\(0.00\)"/>
    <numFmt numFmtId="185" formatCode="0.0"/>
  </numFmts>
  <fonts count="138">
    <font>
      <sz val="11"/>
      <color theme="1"/>
      <name val="宋体"/>
      <charset val="134"/>
      <scheme val="minor"/>
    </font>
    <font>
      <sz val="11"/>
      <color indexed="8"/>
      <name val="宋体"/>
      <charset val="1"/>
      <scheme val="minor"/>
    </font>
    <font>
      <sz val="14"/>
      <color theme="1"/>
      <name val="方正黑体_GBK"/>
      <charset val="134"/>
    </font>
    <font>
      <sz val="22"/>
      <name val="方正小标宋_GBK"/>
      <charset val="134"/>
    </font>
    <font>
      <sz val="9"/>
      <name val="宋体"/>
      <charset val="134"/>
    </font>
    <font>
      <sz val="12"/>
      <name val="方正黑体_GBK"/>
      <charset val="134"/>
    </font>
    <font>
      <b/>
      <sz val="9"/>
      <name val="Times New Roman"/>
      <charset val="134"/>
    </font>
    <font>
      <sz val="12"/>
      <name val="Times New Roman"/>
      <charset val="134"/>
    </font>
    <font>
      <sz val="9"/>
      <name val="Times New Roman"/>
      <charset val="134"/>
    </font>
    <font>
      <sz val="12"/>
      <name val="宋体"/>
      <charset val="134"/>
    </font>
    <font>
      <sz val="9"/>
      <name val="SimSun"/>
      <charset val="134"/>
    </font>
    <font>
      <sz val="11"/>
      <color indexed="8"/>
      <name val="Times New Roman"/>
      <charset val="134"/>
    </font>
    <font>
      <sz val="9"/>
      <name val="SimSun"/>
      <charset val="134"/>
    </font>
    <font>
      <sz val="18"/>
      <color rgb="FF000000"/>
      <name val="方正小标宋_GBK"/>
      <charset val="134"/>
    </font>
    <font>
      <sz val="12"/>
      <color rgb="FF000000"/>
      <name val="Times New Roman"/>
      <charset val="134"/>
    </font>
    <font>
      <sz val="14"/>
      <color rgb="FF000000"/>
      <name val="方正黑体_GBK"/>
      <charset val="134"/>
    </font>
    <font>
      <sz val="14"/>
      <color rgb="FF000000"/>
      <name val="Times New Roman"/>
      <charset val="134"/>
    </font>
    <font>
      <sz val="14"/>
      <color rgb="FF000000"/>
      <name val="方正仿宋_GBK"/>
      <charset val="134"/>
    </font>
    <font>
      <b/>
      <sz val="14"/>
      <color rgb="FF000000"/>
      <name val="Times New Roman"/>
      <charset val="134"/>
    </font>
    <font>
      <sz val="12"/>
      <name val="仿宋_GB2312"/>
      <charset val="134"/>
    </font>
    <font>
      <sz val="11"/>
      <color theme="1"/>
      <name val="宋体"/>
      <charset val="134"/>
      <scheme val="minor"/>
    </font>
    <font>
      <sz val="18"/>
      <color theme="1"/>
      <name val="方正小标宋_GBK"/>
      <charset val="134"/>
    </font>
    <font>
      <sz val="11"/>
      <name val="仿宋_GB2312"/>
      <charset val="134"/>
    </font>
    <font>
      <sz val="12"/>
      <color theme="1"/>
      <name val="宋体"/>
      <charset val="134"/>
      <scheme val="minor"/>
    </font>
    <font>
      <sz val="14"/>
      <name val="方正黑体_GBK"/>
      <charset val="134"/>
    </font>
    <font>
      <b/>
      <sz val="12"/>
      <name val="Times New Roman"/>
      <charset val="134"/>
    </font>
    <font>
      <sz val="14"/>
      <name val="黑体"/>
      <charset val="134"/>
    </font>
    <font>
      <sz val="10"/>
      <name val="宋体"/>
      <charset val="134"/>
    </font>
    <font>
      <sz val="10"/>
      <name val="宋体"/>
      <charset val="134"/>
      <scheme val="minor"/>
    </font>
    <font>
      <sz val="12"/>
      <name val="宋体"/>
      <charset val="134"/>
      <scheme val="minor"/>
    </font>
    <font>
      <sz val="10"/>
      <color indexed="8"/>
      <name val="宋体"/>
      <charset val="134"/>
    </font>
    <font>
      <sz val="10"/>
      <color theme="1"/>
      <name val="宋体"/>
      <charset val="134"/>
      <scheme val="minor"/>
    </font>
    <font>
      <sz val="10"/>
      <color theme="1"/>
      <name val="宋体"/>
      <charset val="134"/>
      <scheme val="minor"/>
    </font>
    <font>
      <sz val="14"/>
      <name val="Times New Roman"/>
      <charset val="134"/>
    </font>
    <font>
      <sz val="12"/>
      <color indexed="8"/>
      <name val="Times New Roman"/>
      <charset val="134"/>
    </font>
    <font>
      <sz val="14"/>
      <color theme="1"/>
      <name val="Times New Roman"/>
      <charset val="134"/>
    </font>
    <font>
      <sz val="18"/>
      <color theme="1"/>
      <name val="Times New Roman"/>
      <charset val="134"/>
    </font>
    <font>
      <sz val="11"/>
      <color theme="1"/>
      <name val="Times New Roman"/>
      <charset val="134"/>
    </font>
    <font>
      <sz val="12"/>
      <color theme="1"/>
      <name val="Times New Roman"/>
      <charset val="134"/>
    </font>
    <font>
      <b/>
      <sz val="12"/>
      <color indexed="8"/>
      <name val="Times New Roman"/>
      <charset val="134"/>
    </font>
    <font>
      <sz val="10"/>
      <color theme="1"/>
      <name val="Times New Roman"/>
      <charset val="134"/>
    </font>
    <font>
      <sz val="10"/>
      <color indexed="8"/>
      <name val="Times New Roman"/>
      <charset val="134"/>
    </font>
    <font>
      <sz val="10"/>
      <name val="Times New Roman"/>
      <charset val="134"/>
    </font>
    <font>
      <sz val="12"/>
      <name val="黑体"/>
      <charset val="134"/>
    </font>
    <font>
      <sz val="10"/>
      <name val="Arial"/>
      <charset val="134"/>
    </font>
    <font>
      <sz val="12"/>
      <color rgb="FFFF0000"/>
      <name val="Times New Roman"/>
      <charset val="134"/>
    </font>
    <font>
      <b/>
      <sz val="10"/>
      <color theme="1"/>
      <name val="宋体"/>
      <charset val="134"/>
      <scheme val="minor"/>
    </font>
    <font>
      <sz val="11"/>
      <name val="宋体"/>
      <charset val="134"/>
      <scheme val="minor"/>
    </font>
    <font>
      <sz val="18"/>
      <color indexed="8"/>
      <name val="方正黑体_GBK"/>
      <charset val="134"/>
    </font>
    <font>
      <sz val="10"/>
      <color indexed="8"/>
      <name val="宋体"/>
      <charset val="134"/>
      <scheme val="minor"/>
    </font>
    <font>
      <sz val="22"/>
      <color theme="1"/>
      <name val="宋体"/>
      <charset val="134"/>
      <scheme val="minor"/>
    </font>
    <font>
      <sz val="16"/>
      <color theme="1"/>
      <name val="宋体"/>
      <charset val="134"/>
      <scheme val="minor"/>
    </font>
    <font>
      <sz val="16"/>
      <name val="宋体"/>
      <charset val="134"/>
      <scheme val="minor"/>
    </font>
    <font>
      <b/>
      <sz val="16"/>
      <name val="宋体"/>
      <charset val="134"/>
      <scheme val="minor"/>
    </font>
    <font>
      <sz val="18"/>
      <color indexed="8"/>
      <name val="宋体"/>
      <charset val="1"/>
      <scheme val="minor"/>
    </font>
    <font>
      <sz val="16"/>
      <name val="宋体"/>
      <charset val="134"/>
    </font>
    <font>
      <sz val="11"/>
      <color rgb="FFFF0000"/>
      <name val="宋体"/>
      <charset val="134"/>
      <scheme val="minor"/>
    </font>
    <font>
      <sz val="14"/>
      <color theme="1"/>
      <name val="宋体"/>
      <charset val="134"/>
      <scheme val="minor"/>
    </font>
    <font>
      <sz val="22"/>
      <color theme="1"/>
      <name val="方正黑体_GBK"/>
      <charset val="134"/>
    </font>
    <font>
      <sz val="22"/>
      <color theme="1"/>
      <name val="Times New Roman"/>
      <charset val="134"/>
    </font>
    <font>
      <sz val="22"/>
      <color rgb="FFFF0000"/>
      <name val="Times New Roman"/>
      <charset val="134"/>
    </font>
    <font>
      <sz val="28"/>
      <color theme="1"/>
      <name val="Times New Roman"/>
      <charset val="134"/>
    </font>
    <font>
      <sz val="28"/>
      <color rgb="FFFF0000"/>
      <name val="Times New Roman"/>
      <charset val="134"/>
    </font>
    <font>
      <sz val="16"/>
      <color theme="1"/>
      <name val="Times New Roman"/>
      <charset val="134"/>
    </font>
    <font>
      <sz val="16"/>
      <color rgb="FFFF0000"/>
      <name val="Times New Roman"/>
      <charset val="134"/>
    </font>
    <font>
      <sz val="16"/>
      <name val="Times New Roman"/>
      <charset val="134"/>
    </font>
    <font>
      <b/>
      <sz val="16"/>
      <color theme="1"/>
      <name val="Times New Roman"/>
      <charset val="134"/>
    </font>
    <font>
      <b/>
      <sz val="16"/>
      <name val="Times New Roman"/>
      <charset val="134"/>
    </font>
    <font>
      <sz val="20"/>
      <color theme="1"/>
      <name val="宋体"/>
      <charset val="134"/>
    </font>
    <font>
      <sz val="20"/>
      <color theme="1"/>
      <name val="Times New Roman"/>
      <charset val="134"/>
    </font>
    <font>
      <sz val="18"/>
      <name val="Times New Roman"/>
      <charset val="134"/>
    </font>
    <font>
      <sz val="10"/>
      <name val="方正仿宋_GBK"/>
      <charset val="134"/>
    </font>
    <font>
      <sz val="18"/>
      <name val="方正小标宋_GBK"/>
      <charset val="134"/>
    </font>
    <font>
      <sz val="9"/>
      <name val="方正楷体_GBK"/>
      <charset val="134"/>
    </font>
    <font>
      <sz val="16"/>
      <name val="方正小标宋_GBK"/>
      <charset val="134"/>
    </font>
    <font>
      <sz val="8"/>
      <name val="方正黑体_GBK"/>
      <charset val="134"/>
    </font>
    <font>
      <sz val="10"/>
      <name val="方正黑体_GBK"/>
      <charset val="134"/>
    </font>
    <font>
      <b/>
      <sz val="18"/>
      <color theme="1"/>
      <name val="宋体"/>
      <charset val="134"/>
      <scheme val="minor"/>
    </font>
    <font>
      <b/>
      <sz val="12"/>
      <color theme="1"/>
      <name val="Times New Roman"/>
      <charset val="134"/>
    </font>
    <font>
      <sz val="14"/>
      <color theme="1"/>
      <name val="黑体"/>
      <charset val="134"/>
    </font>
    <font>
      <sz val="12"/>
      <color rgb="FFFF0000"/>
      <name val="仿宋_GB2312"/>
      <charset val="134"/>
    </font>
    <font>
      <sz val="12"/>
      <color theme="1"/>
      <name val="方正黑体_GBK"/>
      <charset val="134"/>
    </font>
    <font>
      <b/>
      <sz val="12"/>
      <color rgb="FFFF0000"/>
      <name val="Times New Roman"/>
      <charset val="134"/>
    </font>
    <font>
      <b/>
      <sz val="10"/>
      <color theme="1"/>
      <name val="Times New Roman"/>
      <charset val="134"/>
    </font>
    <font>
      <b/>
      <sz val="10"/>
      <color indexed="8"/>
      <name val="Times New Roman"/>
      <charset val="134"/>
    </font>
    <font>
      <b/>
      <sz val="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6"/>
      <color theme="1"/>
      <name val="宋体"/>
      <charset val="134"/>
    </font>
    <font>
      <sz val="11"/>
      <color theme="1"/>
      <name val="宋体"/>
      <charset val="134"/>
    </font>
    <font>
      <sz val="10"/>
      <color theme="1"/>
      <name val="宋体"/>
      <charset val="134"/>
    </font>
    <font>
      <sz val="16"/>
      <name val="SimSun"/>
      <charset val="134"/>
    </font>
    <font>
      <b/>
      <sz val="9"/>
      <name val="SimSun"/>
      <charset val="134"/>
    </font>
    <font>
      <b/>
      <sz val="16"/>
      <name val="SimSun"/>
      <charset val="134"/>
    </font>
    <font>
      <sz val="16"/>
      <color theme="1"/>
      <name val="SimSun"/>
      <charset val="134"/>
    </font>
    <font>
      <b/>
      <sz val="16"/>
      <name val="宋体"/>
      <charset val="134"/>
    </font>
    <font>
      <sz val="14"/>
      <color theme="1"/>
      <name val="宋体"/>
      <charset val="134"/>
    </font>
    <font>
      <sz val="12"/>
      <name val="SimSun"/>
      <charset val="134"/>
    </font>
    <font>
      <b/>
      <sz val="9"/>
      <name val="宋体"/>
      <charset val="134"/>
    </font>
    <font>
      <sz val="12"/>
      <color theme="1"/>
      <name val="宋体"/>
      <charset val="134"/>
    </font>
    <font>
      <b/>
      <sz val="16"/>
      <color theme="1"/>
      <name val="宋体"/>
      <charset val="134"/>
    </font>
    <font>
      <sz val="11"/>
      <color indexed="8"/>
      <name val="宋体"/>
      <charset val="1"/>
    </font>
    <font>
      <sz val="12"/>
      <color rgb="FF000000"/>
      <name val="方正仿宋_GBK"/>
      <charset val="134"/>
    </font>
    <font>
      <sz val="28"/>
      <color theme="1"/>
      <name val="方正小标宋_GBK"/>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32">
    <xf numFmtId="0" fontId="0" fillId="0" borderId="0">
      <alignment vertical="center"/>
    </xf>
    <xf numFmtId="43" fontId="0" fillId="0" borderId="0" applyFont="0" applyFill="0" applyBorder="0" applyAlignment="0" applyProtection="0">
      <alignment vertical="center"/>
    </xf>
    <xf numFmtId="44" fontId="86" fillId="0" borderId="0" applyFont="0" applyFill="0" applyBorder="0" applyAlignment="0" applyProtection="0">
      <alignment vertical="center"/>
    </xf>
    <xf numFmtId="9" fontId="86" fillId="0" borderId="0" applyFont="0" applyFill="0" applyBorder="0" applyAlignment="0" applyProtection="0">
      <alignment vertical="center"/>
    </xf>
    <xf numFmtId="41" fontId="86" fillId="0" borderId="0" applyFont="0" applyFill="0" applyBorder="0" applyAlignment="0" applyProtection="0">
      <alignment vertical="center"/>
    </xf>
    <xf numFmtId="42" fontId="86" fillId="0" borderId="0" applyFont="0" applyFill="0" applyBorder="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6" fillId="6" borderId="14" applyNumberFormat="0" applyFon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15" applyNumberFormat="0" applyFill="0" applyAlignment="0" applyProtection="0">
      <alignment vertical="center"/>
    </xf>
    <xf numFmtId="0" fontId="93" fillId="0" borderId="15" applyNumberFormat="0" applyFill="0" applyAlignment="0" applyProtection="0">
      <alignment vertical="center"/>
    </xf>
    <xf numFmtId="0" fontId="94" fillId="0" borderId="16" applyNumberFormat="0" applyFill="0" applyAlignment="0" applyProtection="0">
      <alignment vertical="center"/>
    </xf>
    <xf numFmtId="0" fontId="94" fillId="0" borderId="0" applyNumberFormat="0" applyFill="0" applyBorder="0" applyAlignment="0" applyProtection="0">
      <alignment vertical="center"/>
    </xf>
    <xf numFmtId="0" fontId="95" fillId="7" borderId="17" applyNumberFormat="0" applyAlignment="0" applyProtection="0">
      <alignment vertical="center"/>
    </xf>
    <xf numFmtId="0" fontId="96" fillId="8" borderId="18" applyNumberFormat="0" applyAlignment="0" applyProtection="0">
      <alignment vertical="center"/>
    </xf>
    <xf numFmtId="0" fontId="97" fillId="8" borderId="17" applyNumberFormat="0" applyAlignment="0" applyProtection="0">
      <alignment vertical="center"/>
    </xf>
    <xf numFmtId="0" fontId="98" fillId="9" borderId="19" applyNumberFormat="0" applyAlignment="0" applyProtection="0">
      <alignment vertical="center"/>
    </xf>
    <xf numFmtId="0" fontId="99" fillId="0" borderId="20" applyNumberFormat="0" applyFill="0" applyAlignment="0" applyProtection="0">
      <alignment vertical="center"/>
    </xf>
    <xf numFmtId="0" fontId="100" fillId="0" borderId="21" applyNumberFormat="0" applyFill="0" applyAlignment="0" applyProtection="0">
      <alignment vertical="center"/>
    </xf>
    <xf numFmtId="0" fontId="101" fillId="10" borderId="0" applyNumberFormat="0" applyBorder="0" applyAlignment="0" applyProtection="0">
      <alignment vertical="center"/>
    </xf>
    <xf numFmtId="0" fontId="102" fillId="11" borderId="0" applyNumberFormat="0" applyBorder="0" applyAlignment="0" applyProtection="0">
      <alignment vertical="center"/>
    </xf>
    <xf numFmtId="0" fontId="103" fillId="12" borderId="0" applyNumberFormat="0" applyBorder="0" applyAlignment="0" applyProtection="0">
      <alignment vertical="center"/>
    </xf>
    <xf numFmtId="0" fontId="104" fillId="13" borderId="0" applyNumberFormat="0" applyBorder="0" applyAlignment="0" applyProtection="0">
      <alignment vertical="center"/>
    </xf>
    <xf numFmtId="0" fontId="105" fillId="14" borderId="0" applyNumberFormat="0" applyBorder="0" applyAlignment="0" applyProtection="0">
      <alignment vertical="center"/>
    </xf>
    <xf numFmtId="0" fontId="105" fillId="15" borderId="0" applyNumberFormat="0" applyBorder="0" applyAlignment="0" applyProtection="0">
      <alignment vertical="center"/>
    </xf>
    <xf numFmtId="0" fontId="104" fillId="16" borderId="0" applyNumberFormat="0" applyBorder="0" applyAlignment="0" applyProtection="0">
      <alignment vertical="center"/>
    </xf>
    <xf numFmtId="0" fontId="104" fillId="17" borderId="0" applyNumberFormat="0" applyBorder="0" applyAlignment="0" applyProtection="0">
      <alignment vertical="center"/>
    </xf>
    <xf numFmtId="0" fontId="105" fillId="18" borderId="0" applyNumberFormat="0" applyBorder="0" applyAlignment="0" applyProtection="0">
      <alignment vertical="center"/>
    </xf>
    <xf numFmtId="0" fontId="105" fillId="19" borderId="0" applyNumberFormat="0" applyBorder="0" applyAlignment="0" applyProtection="0">
      <alignment vertical="center"/>
    </xf>
    <xf numFmtId="0" fontId="104" fillId="20" borderId="0" applyNumberFormat="0" applyBorder="0" applyAlignment="0" applyProtection="0">
      <alignment vertical="center"/>
    </xf>
    <xf numFmtId="0" fontId="104" fillId="21" borderId="0" applyNumberFormat="0" applyBorder="0" applyAlignment="0" applyProtection="0">
      <alignment vertical="center"/>
    </xf>
    <xf numFmtId="0" fontId="105" fillId="22" borderId="0" applyNumberFormat="0" applyBorder="0" applyAlignment="0" applyProtection="0">
      <alignment vertical="center"/>
    </xf>
    <xf numFmtId="0" fontId="105" fillId="23" borderId="0" applyNumberFormat="0" applyBorder="0" applyAlignment="0" applyProtection="0">
      <alignment vertical="center"/>
    </xf>
    <xf numFmtId="0" fontId="104" fillId="24" borderId="0" applyNumberFormat="0" applyBorder="0" applyAlignment="0" applyProtection="0">
      <alignment vertical="center"/>
    </xf>
    <xf numFmtId="0" fontId="104" fillId="25" borderId="0" applyNumberFormat="0" applyBorder="0" applyAlignment="0" applyProtection="0">
      <alignment vertical="center"/>
    </xf>
    <xf numFmtId="0" fontId="105" fillId="26" borderId="0" applyNumberFormat="0" applyBorder="0" applyAlignment="0" applyProtection="0">
      <alignment vertical="center"/>
    </xf>
    <xf numFmtId="0" fontId="105" fillId="27" borderId="0" applyNumberFormat="0" applyBorder="0" applyAlignment="0" applyProtection="0">
      <alignment vertical="center"/>
    </xf>
    <xf numFmtId="0" fontId="104" fillId="28" borderId="0" applyNumberFormat="0" applyBorder="0" applyAlignment="0" applyProtection="0">
      <alignment vertical="center"/>
    </xf>
    <xf numFmtId="0" fontId="104" fillId="29" borderId="0" applyNumberFormat="0" applyBorder="0" applyAlignment="0" applyProtection="0">
      <alignment vertical="center"/>
    </xf>
    <xf numFmtId="0" fontId="105" fillId="30" borderId="0" applyNumberFormat="0" applyBorder="0" applyAlignment="0" applyProtection="0">
      <alignment vertical="center"/>
    </xf>
    <xf numFmtId="0" fontId="105" fillId="31" borderId="0" applyNumberFormat="0" applyBorder="0" applyAlignment="0" applyProtection="0">
      <alignment vertical="center"/>
    </xf>
    <xf numFmtId="0" fontId="104" fillId="32" borderId="0" applyNumberFormat="0" applyBorder="0" applyAlignment="0" applyProtection="0">
      <alignment vertical="center"/>
    </xf>
    <xf numFmtId="0" fontId="104" fillId="33" borderId="0" applyNumberFormat="0" applyBorder="0" applyAlignment="0" applyProtection="0">
      <alignment vertical="center"/>
    </xf>
    <xf numFmtId="0" fontId="105" fillId="34" borderId="0" applyNumberFormat="0" applyBorder="0" applyAlignment="0" applyProtection="0">
      <alignment vertical="center"/>
    </xf>
    <xf numFmtId="0" fontId="105" fillId="35" borderId="0" applyNumberFormat="0" applyBorder="0" applyAlignment="0" applyProtection="0">
      <alignment vertical="center"/>
    </xf>
    <xf numFmtId="0" fontId="104" fillId="36" borderId="0" applyNumberFormat="0" applyBorder="0" applyAlignment="0" applyProtection="0">
      <alignment vertical="center"/>
    </xf>
    <xf numFmtId="9" fontId="9" fillId="0" borderId="0" applyFont="0" applyFill="0" applyBorder="0" applyAlignment="0" applyProtection="0"/>
    <xf numFmtId="9" fontId="106" fillId="0" borderId="0" applyFont="0" applyFill="0" applyBorder="0" applyAlignment="0" applyProtection="0">
      <alignment vertical="center"/>
    </xf>
    <xf numFmtId="9" fontId="106" fillId="0" borderId="0" applyFont="0" applyFill="0" applyBorder="0" applyAlignment="0" applyProtection="0">
      <alignment vertical="center"/>
    </xf>
    <xf numFmtId="0" fontId="107" fillId="0" borderId="22" applyNumberFormat="0" applyFill="0" applyAlignment="0" applyProtection="0">
      <alignment vertical="center"/>
    </xf>
    <xf numFmtId="0" fontId="108" fillId="0" borderId="23" applyNumberFormat="0" applyFill="0" applyAlignment="0" applyProtection="0">
      <alignment vertical="center"/>
    </xf>
    <xf numFmtId="0" fontId="109" fillId="0" borderId="24" applyNumberFormat="0" applyFill="0" applyAlignment="0" applyProtection="0">
      <alignment vertical="center"/>
    </xf>
    <xf numFmtId="0" fontId="109"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1" fillId="37" borderId="0" applyNumberFormat="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20" fillId="0" borderId="0">
      <alignment vertical="center"/>
    </xf>
    <xf numFmtId="0" fontId="20" fillId="0" borderId="0">
      <alignment vertical="center"/>
    </xf>
    <xf numFmtId="0" fontId="9"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xf numFmtId="0" fontId="106" fillId="0" borderId="0">
      <alignment vertical="center"/>
    </xf>
    <xf numFmtId="0" fontId="9" fillId="0" borderId="0"/>
    <xf numFmtId="0" fontId="9" fillId="0" borderId="0"/>
    <xf numFmtId="0" fontId="9" fillId="0" borderId="0"/>
    <xf numFmtId="0" fontId="20" fillId="0" borderId="0">
      <alignment vertical="center"/>
    </xf>
    <xf numFmtId="0" fontId="9" fillId="0" borderId="0"/>
    <xf numFmtId="0" fontId="9" fillId="0" borderId="0">
      <alignment vertical="center"/>
    </xf>
    <xf numFmtId="0" fontId="9" fillId="0" borderId="0">
      <alignment vertical="center"/>
    </xf>
    <xf numFmtId="0" fontId="9" fillId="0" borderId="0"/>
    <xf numFmtId="0" fontId="20" fillId="0" borderId="0">
      <alignment vertical="center"/>
    </xf>
    <xf numFmtId="0" fontId="9" fillId="0" borderId="0"/>
    <xf numFmtId="0" fontId="9" fillId="0" borderId="0"/>
    <xf numFmtId="0" fontId="20" fillId="0" borderId="0">
      <alignment vertical="center"/>
    </xf>
    <xf numFmtId="0" fontId="9" fillId="0" borderId="0"/>
    <xf numFmtId="0" fontId="20" fillId="0" borderId="0">
      <alignment vertical="center"/>
    </xf>
    <xf numFmtId="0" fontId="20" fillId="0" borderId="0">
      <alignment vertical="center"/>
    </xf>
    <xf numFmtId="0" fontId="27" fillId="0" borderId="0"/>
    <xf numFmtId="0" fontId="9" fillId="0" borderId="0">
      <alignment vertical="center"/>
    </xf>
    <xf numFmtId="0" fontId="44" fillId="0" borderId="0" applyNumberFormat="0" applyFont="0" applyFill="0" applyBorder="0" applyAlignment="0" applyProtection="0"/>
    <xf numFmtId="0" fontId="20" fillId="0" borderId="0"/>
    <xf numFmtId="0" fontId="44" fillId="0" borderId="0"/>
    <xf numFmtId="0" fontId="44" fillId="0" borderId="0"/>
    <xf numFmtId="0" fontId="112" fillId="38" borderId="0" applyNumberFormat="0" applyBorder="0" applyAlignment="0" applyProtection="0">
      <alignment vertical="center"/>
    </xf>
    <xf numFmtId="0" fontId="113" fillId="0" borderId="25" applyNumberFormat="0" applyFill="0" applyAlignment="0" applyProtection="0">
      <alignment vertical="center"/>
    </xf>
    <xf numFmtId="0" fontId="113" fillId="0" borderId="25" applyNumberFormat="0" applyFill="0" applyAlignment="0" applyProtection="0">
      <alignment vertical="center"/>
    </xf>
    <xf numFmtId="0" fontId="113" fillId="0" borderId="25" applyNumberFormat="0" applyFill="0" applyAlignment="0" applyProtection="0">
      <alignment vertical="center"/>
    </xf>
    <xf numFmtId="0" fontId="113" fillId="0" borderId="25" applyNumberFormat="0" applyFill="0" applyAlignment="0" applyProtection="0">
      <alignment vertical="center"/>
    </xf>
    <xf numFmtId="0" fontId="114" fillId="39" borderId="26" applyNumberFormat="0" applyAlignment="0" applyProtection="0">
      <alignment vertical="center"/>
    </xf>
    <xf numFmtId="0" fontId="114" fillId="39" borderId="26" applyNumberFormat="0" applyAlignment="0" applyProtection="0">
      <alignment vertical="center"/>
    </xf>
    <xf numFmtId="0" fontId="114" fillId="39" borderId="26" applyNumberFormat="0" applyAlignment="0" applyProtection="0">
      <alignment vertical="center"/>
    </xf>
    <xf numFmtId="0" fontId="114" fillId="39" borderId="26" applyNumberFormat="0" applyAlignment="0" applyProtection="0">
      <alignment vertical="center"/>
    </xf>
    <xf numFmtId="0" fontId="115" fillId="40" borderId="27" applyNumberFormat="0" applyAlignment="0" applyProtection="0">
      <alignment vertical="center"/>
    </xf>
    <xf numFmtId="0" fontId="116"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8" fillId="0" borderId="28" applyNumberFormat="0" applyFill="0" applyAlignment="0" applyProtection="0">
      <alignment vertical="center"/>
    </xf>
    <xf numFmtId="43" fontId="20" fillId="0" borderId="0" applyFont="0" applyFill="0" applyBorder="0" applyAlignment="0" applyProtection="0">
      <alignment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alignment vertical="center"/>
    </xf>
    <xf numFmtId="41" fontId="9" fillId="0" borderId="0" applyFont="0" applyFill="0" applyBorder="0" applyAlignment="0" applyProtection="0"/>
    <xf numFmtId="41" fontId="20" fillId="0" borderId="0" applyFont="0" applyFill="0" applyBorder="0" applyAlignment="0" applyProtection="0">
      <alignment vertical="center"/>
    </xf>
    <xf numFmtId="41" fontId="20" fillId="0" borderId="0" applyFont="0" applyFill="0" applyBorder="0" applyAlignment="0" applyProtection="0">
      <alignment vertical="center"/>
    </xf>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alignment vertical="center"/>
    </xf>
    <xf numFmtId="0" fontId="119" fillId="41" borderId="0" applyNumberFormat="0" applyBorder="0" applyAlignment="0" applyProtection="0">
      <alignment vertical="center"/>
    </xf>
    <xf numFmtId="0" fontId="120" fillId="39" borderId="29" applyNumberFormat="0" applyAlignment="0" applyProtection="0">
      <alignment vertical="center"/>
    </xf>
    <xf numFmtId="0" fontId="120" fillId="39" borderId="29" applyNumberFormat="0" applyAlignment="0" applyProtection="0">
      <alignment vertical="center"/>
    </xf>
    <xf numFmtId="0" fontId="120" fillId="39" borderId="29" applyNumberFormat="0" applyAlignment="0" applyProtection="0">
      <alignment vertical="center"/>
    </xf>
    <xf numFmtId="0" fontId="120" fillId="39" borderId="29" applyNumberFormat="0" applyAlignment="0" applyProtection="0">
      <alignment vertical="center"/>
    </xf>
    <xf numFmtId="0" fontId="121" fillId="42" borderId="26" applyNumberFormat="0" applyAlignment="0" applyProtection="0">
      <alignment vertical="center"/>
    </xf>
    <xf numFmtId="0" fontId="121" fillId="42" borderId="26" applyNumberFormat="0" applyAlignment="0" applyProtection="0">
      <alignment vertical="center"/>
    </xf>
    <xf numFmtId="0" fontId="121" fillId="42" borderId="26" applyNumberFormat="0" applyAlignment="0" applyProtection="0">
      <alignment vertical="center"/>
    </xf>
    <xf numFmtId="0" fontId="121" fillId="42" borderId="26" applyNumberFormat="0" applyAlignment="0" applyProtection="0">
      <alignment vertical="center"/>
    </xf>
    <xf numFmtId="0" fontId="44" fillId="0" borderId="0"/>
    <xf numFmtId="0" fontId="9" fillId="43" borderId="30" applyNumberFormat="0" applyFont="0" applyAlignment="0" applyProtection="0">
      <alignment vertical="center"/>
    </xf>
    <xf numFmtId="0" fontId="9" fillId="43" borderId="30" applyNumberFormat="0" applyFont="0" applyAlignment="0" applyProtection="0">
      <alignment vertical="center"/>
    </xf>
    <xf numFmtId="0" fontId="9" fillId="43" borderId="30" applyNumberFormat="0" applyFont="0" applyAlignment="0" applyProtection="0">
      <alignment vertical="center"/>
    </xf>
    <xf numFmtId="0" fontId="9" fillId="43" borderId="30" applyNumberFormat="0" applyFont="0" applyAlignment="0" applyProtection="0">
      <alignment vertical="center"/>
    </xf>
  </cellStyleXfs>
  <cellXfs count="485">
    <xf numFmtId="0" fontId="0" fillId="0" borderId="0" xfId="0">
      <alignment vertical="center"/>
    </xf>
    <xf numFmtId="0" fontId="1" fillId="0" borderId="0" xfId="60" applyFill="1">
      <alignment vertical="center"/>
    </xf>
    <xf numFmtId="0" fontId="1" fillId="0" borderId="0" xfId="60" applyFill="1" applyAlignment="1">
      <alignment horizontal="center" vertical="center"/>
    </xf>
    <xf numFmtId="0" fontId="2" fillId="0" borderId="0" xfId="0" applyFont="1" applyFill="1" applyAlignment="1">
      <alignment horizontal="left" vertical="center"/>
    </xf>
    <xf numFmtId="0" fontId="3" fillId="0" borderId="0" xfId="60" applyFont="1" applyFill="1" applyBorder="1" applyAlignment="1">
      <alignment horizontal="center" vertical="center" wrapText="1"/>
    </xf>
    <xf numFmtId="0" fontId="4" fillId="0" borderId="0" xfId="60" applyFont="1" applyFill="1" applyBorder="1" applyAlignment="1">
      <alignment vertical="center" wrapText="1"/>
    </xf>
    <xf numFmtId="0" fontId="4" fillId="0" borderId="0" xfId="60" applyFont="1" applyFill="1" applyBorder="1" applyAlignment="1">
      <alignment horizontal="center" vertical="center" wrapText="1"/>
    </xf>
    <xf numFmtId="0" fontId="5" fillId="0" borderId="1" xfId="60" applyFont="1" applyFill="1" applyBorder="1" applyAlignment="1">
      <alignment horizontal="center" vertical="center" wrapText="1"/>
    </xf>
    <xf numFmtId="0" fontId="6" fillId="0" borderId="2" xfId="60" applyFont="1" applyFill="1" applyBorder="1" applyAlignment="1">
      <alignment vertical="center" wrapText="1"/>
    </xf>
    <xf numFmtId="176" fontId="7" fillId="0" borderId="2" xfId="60" applyNumberFormat="1" applyFont="1" applyFill="1" applyBorder="1" applyAlignment="1">
      <alignment horizontal="right" vertical="center" wrapText="1"/>
    </xf>
    <xf numFmtId="176" fontId="8" fillId="0" borderId="2" xfId="60" applyNumberFormat="1" applyFont="1" applyFill="1" applyBorder="1" applyAlignment="1">
      <alignment horizontal="right" vertical="center" wrapText="1"/>
    </xf>
    <xf numFmtId="176" fontId="7" fillId="0" borderId="2" xfId="60" applyNumberFormat="1" applyFont="1" applyFill="1" applyBorder="1" applyAlignment="1">
      <alignment horizontal="center" vertical="center" wrapText="1"/>
    </xf>
    <xf numFmtId="0" fontId="6" fillId="0" borderId="3" xfId="60" applyFont="1" applyFill="1" applyBorder="1" applyAlignment="1">
      <alignment vertical="center" wrapText="1"/>
    </xf>
    <xf numFmtId="176" fontId="7" fillId="0" borderId="3" xfId="60" applyNumberFormat="1" applyFont="1" applyFill="1" applyBorder="1" applyAlignment="1">
      <alignment horizontal="right" vertical="center" wrapText="1"/>
    </xf>
    <xf numFmtId="176" fontId="8" fillId="0" borderId="3" xfId="60" applyNumberFormat="1" applyFont="1" applyFill="1" applyBorder="1" applyAlignment="1">
      <alignment vertical="center" wrapText="1"/>
    </xf>
    <xf numFmtId="176" fontId="7" fillId="0" borderId="3" xfId="60" applyNumberFormat="1" applyFont="1" applyFill="1" applyBorder="1" applyAlignment="1">
      <alignment vertical="center" wrapText="1"/>
    </xf>
    <xf numFmtId="176" fontId="7" fillId="0" borderId="3" xfId="60" applyNumberFormat="1" applyFont="1" applyFill="1" applyBorder="1" applyAlignment="1">
      <alignment horizontal="center" vertical="center" wrapText="1"/>
    </xf>
    <xf numFmtId="0" fontId="8" fillId="0" borderId="3" xfId="60" applyFont="1" applyFill="1" applyBorder="1" applyAlignment="1">
      <alignment horizontal="center" vertical="center" wrapText="1"/>
    </xf>
    <xf numFmtId="0" fontId="8" fillId="0" borderId="3" xfId="60" applyFont="1" applyFill="1" applyBorder="1" applyAlignment="1">
      <alignment vertical="center" wrapText="1"/>
    </xf>
    <xf numFmtId="0" fontId="7" fillId="0" borderId="3" xfId="60" applyFont="1" applyFill="1" applyBorder="1" applyAlignment="1">
      <alignment horizontal="center" vertical="center" wrapText="1"/>
    </xf>
    <xf numFmtId="0" fontId="9" fillId="0" borderId="4" xfId="60" applyFont="1" applyFill="1" applyBorder="1" applyAlignment="1">
      <alignment horizontal="center" vertical="center" wrapText="1"/>
    </xf>
    <xf numFmtId="0" fontId="8" fillId="0" borderId="2" xfId="60" applyFont="1" applyFill="1" applyBorder="1" applyAlignment="1">
      <alignment vertical="center" wrapText="1"/>
    </xf>
    <xf numFmtId="0" fontId="10" fillId="0" borderId="3" xfId="60" applyFont="1" applyFill="1" applyBorder="1" applyAlignment="1">
      <alignment vertical="center" wrapText="1"/>
    </xf>
    <xf numFmtId="0" fontId="8" fillId="0" borderId="5" xfId="60" applyFont="1" applyFill="1" applyBorder="1" applyAlignment="1">
      <alignment vertical="center" wrapText="1"/>
    </xf>
    <xf numFmtId="0" fontId="8" fillId="0" borderId="6" xfId="60" applyFont="1" applyFill="1" applyBorder="1" applyAlignment="1">
      <alignment vertical="center" wrapText="1"/>
    </xf>
    <xf numFmtId="0" fontId="8" fillId="0" borderId="1" xfId="60" applyFont="1" applyFill="1" applyBorder="1" applyAlignment="1">
      <alignment vertical="center" wrapText="1"/>
    </xf>
    <xf numFmtId="0" fontId="11" fillId="0" borderId="1" xfId="60" applyFont="1" applyFill="1" applyBorder="1">
      <alignment vertical="center"/>
    </xf>
    <xf numFmtId="176" fontId="7" fillId="0" borderId="5" xfId="60" applyNumberFormat="1" applyFont="1" applyFill="1" applyBorder="1" applyAlignment="1">
      <alignment horizontal="center" vertical="center" wrapText="1"/>
    </xf>
    <xf numFmtId="0" fontId="12" fillId="0" borderId="3" xfId="60" applyFont="1" applyFill="1" applyBorder="1" applyAlignment="1">
      <alignment vertical="center" wrapText="1"/>
    </xf>
    <xf numFmtId="0" fontId="8" fillId="0" borderId="3" xfId="60" applyFont="1" applyFill="1" applyBorder="1" applyAlignment="1">
      <alignment horizontal="left" vertical="center" wrapText="1"/>
    </xf>
    <xf numFmtId="0" fontId="6" fillId="0" borderId="6" xfId="60" applyFont="1" applyFill="1" applyBorder="1" applyAlignment="1">
      <alignment vertical="center" wrapText="1"/>
    </xf>
    <xf numFmtId="0" fontId="6" fillId="0" borderId="7" xfId="60" applyFont="1" applyFill="1" applyBorder="1" applyAlignment="1">
      <alignment vertical="center" wrapText="1"/>
    </xf>
    <xf numFmtId="176" fontId="7" fillId="0" borderId="5" xfId="60" applyNumberFormat="1" applyFont="1" applyFill="1" applyBorder="1" applyAlignment="1">
      <alignment vertical="center" wrapText="1"/>
    </xf>
    <xf numFmtId="0" fontId="2" fillId="0" borderId="0" xfId="0" applyFont="1">
      <alignment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left" vertical="center"/>
    </xf>
    <xf numFmtId="177" fontId="16" fillId="0" borderId="1" xfId="0" applyNumberFormat="1" applyFont="1" applyBorder="1" applyAlignment="1">
      <alignment horizontal="center" vertical="center"/>
    </xf>
    <xf numFmtId="0" fontId="17" fillId="0" borderId="1" xfId="0" applyFont="1" applyBorder="1" applyAlignment="1">
      <alignment horizontal="center" vertical="center"/>
    </xf>
    <xf numFmtId="177" fontId="18" fillId="0" borderId="1" xfId="0" applyNumberFormat="1" applyFont="1" applyBorder="1" applyAlignment="1">
      <alignment horizontal="center" vertical="center"/>
    </xf>
    <xf numFmtId="0" fontId="19" fillId="0" borderId="0" xfId="64" applyFont="1" applyFill="1" applyAlignment="1"/>
    <xf numFmtId="0" fontId="20" fillId="0" borderId="0" xfId="64" applyFill="1" applyAlignment="1"/>
    <xf numFmtId="178" fontId="20" fillId="0" borderId="0" xfId="64" applyNumberFormat="1" applyFill="1" applyAlignment="1">
      <alignment horizontal="center" vertical="center"/>
    </xf>
    <xf numFmtId="179" fontId="20" fillId="0" borderId="0" xfId="64" applyNumberFormat="1" applyFill="1" applyAlignment="1"/>
    <xf numFmtId="178" fontId="20" fillId="0" borderId="0" xfId="64" applyNumberFormat="1" applyFill="1" applyAlignment="1"/>
    <xf numFmtId="0" fontId="2" fillId="0" borderId="0" xfId="61" applyFont="1" applyFill="1" applyAlignment="1">
      <alignment horizontal="left" vertical="center"/>
    </xf>
    <xf numFmtId="0" fontId="21" fillId="0" borderId="0" xfId="61" applyFont="1" applyFill="1" applyAlignment="1">
      <alignment horizontal="center" vertical="center"/>
    </xf>
    <xf numFmtId="0" fontId="20" fillId="0" borderId="0" xfId="64" applyFill="1" applyBorder="1">
      <alignment vertical="center"/>
    </xf>
    <xf numFmtId="178" fontId="22" fillId="0" borderId="0" xfId="64" applyNumberFormat="1" applyFont="1" applyFill="1" applyAlignment="1">
      <alignment horizontal="center" vertical="center"/>
    </xf>
    <xf numFmtId="179" fontId="19" fillId="0" borderId="0" xfId="64" applyNumberFormat="1" applyFont="1" applyFill="1" applyAlignment="1"/>
    <xf numFmtId="0" fontId="23" fillId="0" borderId="0" xfId="64" applyFont="1" applyFill="1" applyBorder="1" applyAlignment="1">
      <alignment horizontal="right" vertical="center"/>
    </xf>
    <xf numFmtId="0" fontId="24" fillId="0" borderId="1" xfId="76" applyFont="1" applyFill="1" applyBorder="1" applyAlignment="1">
      <alignment horizontal="center" vertical="center"/>
    </xf>
    <xf numFmtId="178" fontId="24" fillId="0" borderId="1" xfId="76" applyNumberFormat="1" applyFont="1" applyFill="1" applyBorder="1" applyAlignment="1">
      <alignment horizontal="center" vertical="center"/>
    </xf>
    <xf numFmtId="177" fontId="25" fillId="0" borderId="1" xfId="0" applyNumberFormat="1" applyFont="1" applyFill="1" applyBorder="1" applyAlignment="1" applyProtection="1">
      <alignment vertical="center"/>
    </xf>
    <xf numFmtId="0" fontId="26" fillId="0" borderId="1" xfId="64" applyFont="1" applyFill="1" applyBorder="1" applyAlignment="1">
      <alignment vertical="center"/>
    </xf>
    <xf numFmtId="179" fontId="26" fillId="0" borderId="1" xfId="64" applyNumberFormat="1" applyFont="1" applyFill="1" applyBorder="1" applyAlignment="1">
      <alignment vertical="center"/>
    </xf>
    <xf numFmtId="3" fontId="27" fillId="0" borderId="1" xfId="0" applyNumberFormat="1" applyFont="1" applyFill="1" applyBorder="1" applyAlignment="1" applyProtection="1">
      <alignment vertical="center"/>
    </xf>
    <xf numFmtId="177" fontId="7" fillId="0" borderId="1" xfId="0" applyNumberFormat="1" applyFont="1" applyFill="1" applyBorder="1" applyAlignment="1" applyProtection="1">
      <alignment vertical="center"/>
    </xf>
    <xf numFmtId="177" fontId="19" fillId="0" borderId="0" xfId="64" applyNumberFormat="1" applyFont="1" applyFill="1" applyAlignment="1"/>
    <xf numFmtId="3" fontId="27" fillId="0" borderId="1" xfId="0" applyNumberFormat="1" applyFont="1" applyFill="1" applyBorder="1" applyAlignment="1" applyProtection="1">
      <alignment horizontal="left" vertical="center" wrapText="1" indent="1"/>
    </xf>
    <xf numFmtId="0" fontId="26" fillId="0" borderId="1" xfId="0" applyFont="1" applyFill="1" applyBorder="1" applyAlignment="1">
      <alignment horizontal="left" vertical="center"/>
    </xf>
    <xf numFmtId="178" fontId="25" fillId="0" borderId="1" xfId="0" applyNumberFormat="1" applyFont="1" applyFill="1" applyBorder="1" applyAlignment="1">
      <alignment horizontal="right" vertical="center"/>
    </xf>
    <xf numFmtId="177" fontId="27" fillId="0" borderId="1" xfId="0" applyNumberFormat="1" applyFont="1" applyFill="1" applyBorder="1" applyAlignment="1" applyProtection="1">
      <alignment vertical="center"/>
    </xf>
    <xf numFmtId="0" fontId="20" fillId="0" borderId="8" xfId="77" applyFill="1" applyBorder="1" applyAlignment="1">
      <alignment horizontal="left" vertical="center" wrapText="1"/>
    </xf>
    <xf numFmtId="178" fontId="19" fillId="0" borderId="0" xfId="64" applyNumberFormat="1" applyFont="1" applyFill="1" applyAlignment="1"/>
    <xf numFmtId="0" fontId="19" fillId="0" borderId="0" xfId="0" applyFont="1" applyFill="1" applyAlignment="1">
      <alignment vertical="center"/>
    </xf>
    <xf numFmtId="178" fontId="19" fillId="0" borderId="0" xfId="0" applyNumberFormat="1" applyFont="1" applyFill="1" applyAlignment="1"/>
    <xf numFmtId="179" fontId="19" fillId="0" borderId="0" xfId="0" applyNumberFormat="1" applyFont="1" applyFill="1" applyAlignment="1">
      <alignment vertical="center"/>
    </xf>
    <xf numFmtId="178" fontId="28" fillId="0" borderId="0" xfId="0" applyNumberFormat="1" applyFont="1" applyFill="1" applyAlignment="1">
      <alignment horizontal="right"/>
    </xf>
    <xf numFmtId="0" fontId="19" fillId="0" borderId="0" xfId="0" applyFont="1" applyFill="1" applyAlignment="1"/>
    <xf numFmtId="0" fontId="20" fillId="0" borderId="4" xfId="61" applyFill="1" applyBorder="1" applyAlignment="1">
      <alignment horizontal="center" vertical="center"/>
    </xf>
    <xf numFmtId="177" fontId="29" fillId="0" borderId="0" xfId="0" applyNumberFormat="1" applyFont="1" applyFill="1" applyBorder="1" applyAlignment="1" applyProtection="1">
      <alignment horizontal="right" vertical="center"/>
      <protection locked="0"/>
    </xf>
    <xf numFmtId="0" fontId="24" fillId="0" borderId="1" xfId="0" applyFont="1" applyFill="1" applyBorder="1" applyAlignment="1">
      <alignment horizontal="center" vertical="center"/>
    </xf>
    <xf numFmtId="178" fontId="24" fillId="0" borderId="1" xfId="0" applyNumberFormat="1" applyFont="1" applyFill="1" applyBorder="1" applyAlignment="1">
      <alignment horizontal="center" vertical="center"/>
    </xf>
    <xf numFmtId="3" fontId="24" fillId="0" borderId="1" xfId="0" applyNumberFormat="1" applyFont="1" applyFill="1" applyBorder="1" applyAlignment="1" applyProtection="1">
      <alignment vertical="center"/>
    </xf>
    <xf numFmtId="0" fontId="30" fillId="0" borderId="1" xfId="65" applyFont="1" applyFill="1" applyBorder="1">
      <alignment vertical="center"/>
    </xf>
    <xf numFmtId="0" fontId="30" fillId="0" borderId="1" xfId="61" applyFont="1" applyFill="1" applyBorder="1">
      <alignment vertical="center"/>
    </xf>
    <xf numFmtId="178" fontId="7" fillId="0" borderId="1" xfId="78"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29" fillId="0" borderId="0" xfId="0" applyNumberFormat="1" applyFont="1" applyFill="1" applyAlignment="1">
      <alignment horizontal="right"/>
    </xf>
    <xf numFmtId="3" fontId="27" fillId="0" borderId="1" xfId="0" applyNumberFormat="1" applyFont="1" applyFill="1" applyBorder="1" applyAlignment="1" applyProtection="1">
      <alignment horizontal="left" vertical="center" indent="1"/>
    </xf>
    <xf numFmtId="177" fontId="7" fillId="2" borderId="1" xfId="0" applyNumberFormat="1" applyFont="1" applyFill="1" applyBorder="1" applyAlignment="1" applyProtection="1">
      <alignment vertical="center"/>
    </xf>
    <xf numFmtId="0" fontId="30" fillId="0" borderId="1" xfId="66" applyFont="1" applyFill="1" applyBorder="1">
      <alignment vertical="center"/>
    </xf>
    <xf numFmtId="179" fontId="19" fillId="0" borderId="0" xfId="0" applyNumberFormat="1" applyFont="1" applyFill="1" applyAlignment="1">
      <alignment vertical="center" wrapText="1"/>
    </xf>
    <xf numFmtId="0" fontId="20" fillId="0" borderId="4" xfId="61" applyFill="1" applyBorder="1" applyAlignment="1">
      <alignment horizontal="center" vertical="center" wrapText="1"/>
    </xf>
    <xf numFmtId="0" fontId="24" fillId="0" borderId="1" xfId="0" applyFont="1" applyFill="1" applyBorder="1" applyAlignment="1">
      <alignment horizontal="center" vertical="center" wrapText="1"/>
    </xf>
    <xf numFmtId="179" fontId="24" fillId="0" borderId="1" xfId="0" applyNumberFormat="1" applyFont="1" applyFill="1" applyBorder="1" applyAlignment="1">
      <alignment vertical="center" wrapText="1"/>
    </xf>
    <xf numFmtId="49" fontId="31" fillId="0" borderId="1" xfId="0" applyNumberFormat="1" applyFont="1" applyFill="1" applyBorder="1" applyAlignment="1" applyProtection="1">
      <alignment vertical="center"/>
    </xf>
    <xf numFmtId="177" fontId="7" fillId="0" borderId="9" xfId="0" applyNumberFormat="1" applyFont="1" applyFill="1" applyBorder="1" applyAlignment="1" applyProtection="1">
      <alignment vertical="center"/>
    </xf>
    <xf numFmtId="49" fontId="32" fillId="0" borderId="1" xfId="0" applyNumberFormat="1" applyFont="1" applyFill="1" applyBorder="1" applyAlignment="1" applyProtection="1">
      <alignment vertical="center"/>
    </xf>
    <xf numFmtId="179" fontId="22" fillId="0" borderId="8" xfId="0" applyNumberFormat="1" applyFont="1" applyFill="1" applyBorder="1" applyAlignment="1">
      <alignment horizontal="left" vertical="center" wrapText="1"/>
    </xf>
    <xf numFmtId="0" fontId="33" fillId="0" borderId="1" xfId="0" applyFont="1" applyFill="1" applyBorder="1" applyAlignment="1">
      <alignment horizontal="center" vertical="center"/>
    </xf>
    <xf numFmtId="179" fontId="33" fillId="0" borderId="1" xfId="0" applyNumberFormat="1" applyFont="1" applyFill="1" applyBorder="1" applyAlignment="1">
      <alignment vertical="center"/>
    </xf>
    <xf numFmtId="3" fontId="27" fillId="0" borderId="1" xfId="0" applyNumberFormat="1" applyFont="1" applyFill="1" applyBorder="1" applyAlignment="1" applyProtection="1">
      <alignment vertical="center" wrapText="1"/>
    </xf>
    <xf numFmtId="178" fontId="34" fillId="0" borderId="1" xfId="65" applyNumberFormat="1" applyFont="1" applyFill="1" applyBorder="1" applyAlignment="1">
      <alignment horizontal="right" vertical="center"/>
    </xf>
    <xf numFmtId="178" fontId="19" fillId="0" borderId="0" xfId="78" applyNumberFormat="1" applyFont="1" applyFill="1" applyAlignment="1">
      <alignment horizontal="right"/>
    </xf>
    <xf numFmtId="0" fontId="19" fillId="0" borderId="0" xfId="78" applyFont="1" applyFill="1"/>
    <xf numFmtId="0" fontId="35" fillId="0" borderId="0" xfId="61" applyFont="1" applyFill="1" applyAlignment="1">
      <alignment horizontal="left" vertical="center"/>
    </xf>
    <xf numFmtId="0" fontId="36" fillId="0" borderId="0" xfId="61" applyFont="1" applyFill="1" applyAlignment="1">
      <alignment horizontal="center" vertical="center"/>
    </xf>
    <xf numFmtId="0" fontId="37" fillId="0" borderId="4" xfId="61" applyFont="1" applyFill="1" applyBorder="1" applyAlignment="1">
      <alignment horizontal="center" vertical="center"/>
    </xf>
    <xf numFmtId="0" fontId="7" fillId="0" borderId="0" xfId="78" applyFont="1" applyFill="1"/>
    <xf numFmtId="0" fontId="38" fillId="0" borderId="0" xfId="61" applyFont="1" applyFill="1" applyBorder="1" applyAlignment="1">
      <alignment horizontal="right" vertical="center"/>
    </xf>
    <xf numFmtId="0" fontId="33" fillId="0" borderId="1" xfId="78" applyFont="1" applyFill="1" applyBorder="1" applyAlignment="1">
      <alignment horizontal="center" vertical="center"/>
    </xf>
    <xf numFmtId="0" fontId="35" fillId="0" borderId="1" xfId="61" applyFont="1" applyFill="1" applyBorder="1">
      <alignment vertical="center"/>
    </xf>
    <xf numFmtId="178" fontId="39" fillId="0" borderId="1" xfId="65" applyNumberFormat="1" applyFont="1" applyFill="1" applyBorder="1">
      <alignment vertical="center"/>
    </xf>
    <xf numFmtId="179" fontId="33" fillId="0" borderId="1" xfId="78" applyNumberFormat="1" applyFont="1" applyFill="1" applyBorder="1" applyAlignment="1">
      <alignment horizontal="left" vertical="center"/>
    </xf>
    <xf numFmtId="178" fontId="39" fillId="0" borderId="1" xfId="66" applyNumberFormat="1" applyFont="1" applyFill="1" applyBorder="1">
      <alignment vertical="center"/>
    </xf>
    <xf numFmtId="0" fontId="40" fillId="0" borderId="1" xfId="61" applyFont="1" applyFill="1" applyBorder="1">
      <alignment vertical="center"/>
    </xf>
    <xf numFmtId="0" fontId="41" fillId="0" borderId="1" xfId="61" applyFont="1" applyFill="1" applyBorder="1">
      <alignment vertical="center"/>
    </xf>
    <xf numFmtId="178" fontId="34" fillId="3" borderId="1" xfId="61" applyNumberFormat="1" applyFont="1" applyFill="1" applyBorder="1">
      <alignment vertical="center"/>
    </xf>
    <xf numFmtId="178" fontId="34" fillId="0" borderId="1" xfId="61" applyNumberFormat="1" applyFont="1" applyFill="1" applyBorder="1">
      <alignment vertical="center"/>
    </xf>
    <xf numFmtId="0" fontId="40" fillId="0" borderId="1" xfId="61" applyNumberFormat="1" applyFont="1" applyFill="1" applyBorder="1">
      <alignment vertical="center"/>
    </xf>
    <xf numFmtId="0" fontId="7" fillId="0" borderId="1" xfId="78" applyFont="1" applyFill="1" applyBorder="1"/>
    <xf numFmtId="178" fontId="42" fillId="0" borderId="1" xfId="78" applyNumberFormat="1" applyFont="1" applyFill="1" applyBorder="1" applyAlignment="1">
      <alignment horizontal="right" vertical="center"/>
    </xf>
    <xf numFmtId="180" fontId="40" fillId="0" borderId="1" xfId="61" applyNumberFormat="1" applyFont="1" applyFill="1" applyBorder="1" applyAlignment="1">
      <alignment horizontal="left" vertical="center" indent="1"/>
    </xf>
    <xf numFmtId="0" fontId="40" fillId="2" borderId="1" xfId="61" applyFont="1" applyFill="1" applyBorder="1">
      <alignment vertical="center"/>
    </xf>
    <xf numFmtId="177" fontId="34" fillId="0" borderId="1" xfId="61" applyNumberFormat="1" applyFont="1" applyFill="1" applyBorder="1" applyAlignment="1">
      <alignment horizontal="right" vertical="center"/>
    </xf>
    <xf numFmtId="0" fontId="37" fillId="0" borderId="8" xfId="65" applyFont="1" applyFill="1" applyBorder="1" applyAlignment="1">
      <alignment horizontal="left" vertical="center" wrapText="1"/>
    </xf>
    <xf numFmtId="0" fontId="19" fillId="0" borderId="0" xfId="78" applyFont="1" applyFill="1" applyBorder="1"/>
    <xf numFmtId="0" fontId="20" fillId="0" borderId="0" xfId="65" applyFont="1" applyFill="1" applyBorder="1" applyAlignment="1">
      <alignment horizontal="center" vertical="center" wrapText="1"/>
    </xf>
    <xf numFmtId="0" fontId="43"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7" fillId="0" borderId="0" xfId="61" applyFont="1" applyBorder="1" applyAlignment="1">
      <alignment horizontal="right" vertical="center"/>
    </xf>
    <xf numFmtId="0" fontId="38" fillId="0" borderId="0" xfId="61" applyFont="1" applyBorder="1" applyAlignment="1">
      <alignment horizontal="right" vertical="center"/>
    </xf>
    <xf numFmtId="0" fontId="7" fillId="0" borderId="1" xfId="0" applyFont="1" applyBorder="1" applyAlignment="1">
      <alignment vertical="center"/>
    </xf>
    <xf numFmtId="177" fontId="25" fillId="0" borderId="1" xfId="0" applyNumberFormat="1" applyFont="1" applyBorder="1" applyAlignment="1">
      <alignment horizontal="right" vertical="center"/>
    </xf>
    <xf numFmtId="0" fontId="42" fillId="0" borderId="1" xfId="0" applyFont="1" applyFill="1" applyBorder="1" applyAlignment="1">
      <alignment vertical="center"/>
    </xf>
    <xf numFmtId="177" fontId="7" fillId="0" borderId="1" xfId="0" applyNumberFormat="1" applyFont="1" applyFill="1" applyBorder="1" applyAlignment="1">
      <alignment horizontal="right" vertical="center"/>
    </xf>
    <xf numFmtId="0" fontId="42" fillId="0" borderId="1" xfId="0" applyFont="1" applyBorder="1" applyAlignment="1">
      <alignment vertical="center"/>
    </xf>
    <xf numFmtId="177" fontId="7" fillId="0" borderId="1" xfId="0" applyNumberFormat="1" applyFont="1" applyBorder="1" applyAlignment="1">
      <alignment horizontal="right" vertical="center"/>
    </xf>
    <xf numFmtId="0" fontId="37" fillId="2" borderId="0" xfId="66" applyFont="1" applyFill="1" applyAlignment="1">
      <alignment horizontal="left" vertical="center" wrapText="1"/>
    </xf>
    <xf numFmtId="0" fontId="44" fillId="0" borderId="0" xfId="89" applyFont="1" applyFill="1" applyAlignment="1" applyProtection="1">
      <alignment vertical="center" wrapText="1"/>
      <protection locked="0"/>
    </xf>
    <xf numFmtId="0" fontId="44" fillId="0" borderId="0" xfId="89" applyFill="1" applyAlignment="1" applyProtection="1">
      <alignment vertical="center"/>
      <protection locked="0"/>
    </xf>
    <xf numFmtId="178" fontId="44" fillId="0" borderId="0" xfId="89" applyNumberFormat="1" applyFill="1" applyAlignment="1" applyProtection="1">
      <alignment vertical="center"/>
      <protection locked="0"/>
    </xf>
    <xf numFmtId="0" fontId="9" fillId="0" borderId="0" xfId="65" applyFont="1" applyFill="1" applyBorder="1" applyAlignment="1">
      <alignment horizontal="center" vertical="center"/>
    </xf>
    <xf numFmtId="0" fontId="20" fillId="0" borderId="4" xfId="65" applyFill="1" applyBorder="1" applyAlignment="1">
      <alignment horizontal="center" vertical="center"/>
    </xf>
    <xf numFmtId="0" fontId="23" fillId="0" borderId="0" xfId="65" applyFont="1" applyFill="1" applyBorder="1" applyAlignment="1">
      <alignment horizontal="right" vertical="center"/>
    </xf>
    <xf numFmtId="0" fontId="24" fillId="0" borderId="1" xfId="65" applyFont="1" applyFill="1" applyBorder="1" applyAlignment="1">
      <alignment horizontal="center" vertical="center" wrapText="1"/>
    </xf>
    <xf numFmtId="178" fontId="24" fillId="0" borderId="1" xfId="65" applyNumberFormat="1" applyFont="1" applyFill="1" applyBorder="1" applyAlignment="1">
      <alignment horizontal="center" vertical="center" wrapText="1"/>
    </xf>
    <xf numFmtId="178" fontId="24" fillId="2" borderId="1" xfId="65" applyNumberFormat="1" applyFont="1" applyFill="1" applyBorder="1" applyAlignment="1">
      <alignment horizontal="center" vertical="center" wrapText="1"/>
    </xf>
    <xf numFmtId="178" fontId="25" fillId="0" borderId="1" xfId="79" applyNumberFormat="1" applyFont="1" applyFill="1" applyBorder="1" applyAlignment="1">
      <alignment horizontal="right" vertical="center"/>
    </xf>
    <xf numFmtId="177" fontId="45" fillId="0" borderId="1" xfId="0" applyNumberFormat="1" applyFont="1" applyFill="1" applyBorder="1" applyAlignment="1" applyProtection="1">
      <alignment horizontal="right" vertical="center"/>
    </xf>
    <xf numFmtId="177" fontId="38" fillId="0" borderId="1" xfId="0" applyNumberFormat="1" applyFont="1" applyFill="1" applyBorder="1" applyAlignment="1" applyProtection="1">
      <alignment horizontal="right" vertical="center"/>
    </xf>
    <xf numFmtId="177" fontId="7" fillId="0" borderId="1" xfId="0" applyNumberFormat="1" applyFont="1" applyFill="1" applyBorder="1" applyAlignment="1" applyProtection="1">
      <alignment horizontal="right" vertical="center"/>
    </xf>
    <xf numFmtId="0" fontId="39" fillId="0" borderId="1" xfId="65" applyFont="1" applyFill="1" applyBorder="1" applyAlignment="1">
      <alignment horizontal="right" vertical="center"/>
    </xf>
    <xf numFmtId="0" fontId="27" fillId="0" borderId="0" xfId="65" applyFont="1" applyFill="1" applyAlignment="1">
      <alignment horizontal="left" vertical="center" wrapText="1"/>
    </xf>
    <xf numFmtId="0" fontId="20" fillId="0" borderId="0" xfId="65" applyFont="1" applyFill="1" applyAlignment="1">
      <alignment horizontal="left" vertical="center" wrapText="1"/>
    </xf>
    <xf numFmtId="0" fontId="43" fillId="0" borderId="0" xfId="65" applyFont="1" applyFill="1" applyAlignment="1">
      <alignment vertical="center"/>
    </xf>
    <xf numFmtId="0" fontId="9" fillId="0" borderId="0" xfId="66" applyFont="1" applyFill="1" applyAlignment="1">
      <alignment vertical="center"/>
    </xf>
    <xf numFmtId="0" fontId="9" fillId="0" borderId="0" xfId="65" applyFont="1" applyFill="1" applyAlignment="1">
      <alignment vertical="center"/>
    </xf>
    <xf numFmtId="0" fontId="20" fillId="0" borderId="4" xfId="65" applyFill="1" applyBorder="1" applyAlignment="1">
      <alignment horizontal="right" vertical="center"/>
    </xf>
    <xf numFmtId="0" fontId="24" fillId="0" borderId="1" xfId="79" applyFont="1" applyFill="1" applyBorder="1" applyAlignment="1">
      <alignment horizontal="center" vertical="center"/>
    </xf>
    <xf numFmtId="178" fontId="24" fillId="0" borderId="1" xfId="89" applyNumberFormat="1" applyFont="1" applyFill="1" applyBorder="1" applyAlignment="1" applyProtection="1">
      <alignment horizontal="center" vertical="center" wrapText="1"/>
      <protection locked="0"/>
    </xf>
    <xf numFmtId="49" fontId="46" fillId="0" borderId="1" xfId="0" applyNumberFormat="1" applyFont="1" applyFill="1" applyBorder="1" applyAlignment="1" applyProtection="1">
      <alignment vertical="center"/>
    </xf>
    <xf numFmtId="177" fontId="45" fillId="0" borderId="1" xfId="66" applyNumberFormat="1" applyFont="1" applyFill="1" applyBorder="1" applyAlignment="1">
      <alignment vertical="center"/>
    </xf>
    <xf numFmtId="177" fontId="7" fillId="0" borderId="1" xfId="66" applyNumberFormat="1" applyFont="1" applyFill="1" applyBorder="1" applyAlignment="1">
      <alignment vertical="center"/>
    </xf>
    <xf numFmtId="0" fontId="31" fillId="0" borderId="1" xfId="0" applyNumberFormat="1" applyFont="1" applyFill="1" applyBorder="1" applyAlignment="1" applyProtection="1">
      <alignment vertical="center"/>
    </xf>
    <xf numFmtId="177" fontId="7" fillId="4" borderId="1" xfId="66" applyNumberFormat="1" applyFont="1" applyFill="1" applyBorder="1" applyAlignment="1">
      <alignment vertical="center"/>
    </xf>
    <xf numFmtId="177" fontId="7" fillId="2" borderId="1" xfId="66" applyNumberFormat="1" applyFont="1" applyFill="1" applyBorder="1" applyAlignment="1">
      <alignment vertical="center"/>
    </xf>
    <xf numFmtId="0" fontId="27" fillId="0" borderId="8" xfId="65" applyFont="1" applyFill="1" applyBorder="1" applyAlignment="1">
      <alignment horizontal="left" vertical="center" wrapText="1"/>
    </xf>
    <xf numFmtId="0" fontId="20" fillId="0" borderId="0" xfId="65" applyFill="1">
      <alignment vertical="center"/>
    </xf>
    <xf numFmtId="178" fontId="20" fillId="0" borderId="0" xfId="65" applyNumberFormat="1" applyFill="1">
      <alignment vertical="center"/>
    </xf>
    <xf numFmtId="181" fontId="20" fillId="0" borderId="0" xfId="65" applyNumberFormat="1" applyFill="1">
      <alignment vertical="center"/>
    </xf>
    <xf numFmtId="0" fontId="47" fillId="0" borderId="0" xfId="65" applyFont="1" applyFill="1">
      <alignment vertical="center"/>
    </xf>
    <xf numFmtId="0" fontId="24" fillId="0" borderId="0" xfId="61" applyFont="1" applyFill="1" applyAlignment="1">
      <alignment horizontal="left" vertical="center"/>
    </xf>
    <xf numFmtId="0" fontId="48" fillId="0" borderId="0" xfId="65" applyFont="1" applyFill="1" applyAlignment="1">
      <alignment horizontal="center" vertical="center"/>
    </xf>
    <xf numFmtId="178" fontId="48" fillId="0" borderId="0" xfId="65" applyNumberFormat="1" applyFont="1" applyFill="1" applyAlignment="1">
      <alignment horizontal="center" vertical="center"/>
    </xf>
    <xf numFmtId="181" fontId="48" fillId="0" borderId="0" xfId="65" applyNumberFormat="1" applyFont="1" applyFill="1" applyAlignment="1">
      <alignment horizontal="center" vertical="center"/>
    </xf>
    <xf numFmtId="0" fontId="47" fillId="0" borderId="4" xfId="61" applyFont="1" applyBorder="1" applyAlignment="1">
      <alignment horizontal="right" vertical="center"/>
    </xf>
    <xf numFmtId="0" fontId="24" fillId="0" borderId="1" xfId="65" applyFont="1" applyFill="1" applyBorder="1" applyAlignment="1">
      <alignment horizontal="center" vertical="center"/>
    </xf>
    <xf numFmtId="181" fontId="24" fillId="0" borderId="1" xfId="89" applyNumberFormat="1" applyFont="1" applyFill="1" applyBorder="1" applyAlignment="1" applyProtection="1">
      <alignment horizontal="center" vertical="center" wrapText="1"/>
      <protection locked="0"/>
    </xf>
    <xf numFmtId="0" fontId="24" fillId="0" borderId="1" xfId="89" applyFont="1" applyFill="1" applyBorder="1" applyAlignment="1" applyProtection="1">
      <alignment horizontal="center" vertical="center" wrapText="1"/>
      <protection locked="0"/>
    </xf>
    <xf numFmtId="181" fontId="7" fillId="0" borderId="1" xfId="89" applyNumberFormat="1" applyFont="1" applyFill="1" applyBorder="1" applyAlignment="1" applyProtection="1">
      <alignment horizontal="center" vertical="center" wrapText="1"/>
      <protection locked="0"/>
    </xf>
    <xf numFmtId="178" fontId="25" fillId="0" borderId="1" xfId="65" applyNumberFormat="1" applyFont="1" applyFill="1" applyBorder="1">
      <alignment vertical="center"/>
    </xf>
    <xf numFmtId="0" fontId="7" fillId="0" borderId="1" xfId="89" applyFont="1" applyFill="1" applyBorder="1" applyAlignment="1" applyProtection="1">
      <alignment horizontal="center" vertical="center" wrapText="1"/>
      <protection locked="0"/>
    </xf>
    <xf numFmtId="0" fontId="20" fillId="0" borderId="0" xfId="65" applyFont="1" applyFill="1" applyAlignment="1">
      <alignment horizontal="center" vertical="center"/>
    </xf>
    <xf numFmtId="0" fontId="26" fillId="0" borderId="1" xfId="88" applyFont="1" applyFill="1" applyBorder="1" applyAlignment="1" applyProtection="1">
      <alignment horizontal="left" vertical="center" wrapText="1"/>
      <protection locked="0"/>
    </xf>
    <xf numFmtId="182" fontId="39" fillId="0" borderId="1" xfId="65" applyNumberFormat="1" applyFont="1" applyFill="1" applyBorder="1" applyAlignment="1">
      <alignment horizontal="right" vertical="center"/>
    </xf>
    <xf numFmtId="182" fontId="25" fillId="0" borderId="1" xfId="65" applyNumberFormat="1" applyFont="1" applyFill="1" applyBorder="1" applyAlignment="1">
      <alignment horizontal="right" vertical="center"/>
    </xf>
    <xf numFmtId="181" fontId="34" fillId="0" borderId="1" xfId="65" applyNumberFormat="1" applyFont="1" applyFill="1" applyBorder="1" applyAlignment="1">
      <alignment horizontal="right" vertical="center"/>
    </xf>
    <xf numFmtId="0" fontId="45" fillId="0" borderId="1" xfId="65" applyFont="1" applyFill="1" applyBorder="1" applyAlignment="1">
      <alignment horizontal="right" vertical="center"/>
    </xf>
    <xf numFmtId="183" fontId="45" fillId="0" borderId="1" xfId="66" applyNumberFormat="1" applyFont="1" applyFill="1" applyBorder="1" applyAlignment="1">
      <alignment horizontal="right" vertical="center"/>
    </xf>
    <xf numFmtId="0" fontId="41" fillId="0" borderId="1" xfId="66" applyFont="1" applyFill="1" applyBorder="1" applyAlignment="1">
      <alignment vertical="center" shrinkToFit="1"/>
    </xf>
    <xf numFmtId="182" fontId="34" fillId="0" borderId="1" xfId="65" applyNumberFormat="1" applyFont="1" applyFill="1" applyBorder="1" applyAlignment="1">
      <alignment horizontal="right" vertical="center"/>
    </xf>
    <xf numFmtId="0" fontId="7" fillId="0" borderId="1" xfId="65" applyFont="1" applyFill="1" applyBorder="1" applyAlignment="1">
      <alignment horizontal="right" vertical="center"/>
    </xf>
    <xf numFmtId="183" fontId="7" fillId="0" borderId="1" xfId="66" applyNumberFormat="1" applyFont="1" applyFill="1" applyBorder="1" applyAlignment="1">
      <alignment horizontal="right" vertical="center"/>
    </xf>
    <xf numFmtId="0" fontId="30" fillId="2" borderId="1" xfId="65" applyFont="1" applyFill="1" applyBorder="1">
      <alignment vertical="center"/>
    </xf>
    <xf numFmtId="0" fontId="7" fillId="2" borderId="1" xfId="65" applyFont="1" applyFill="1" applyBorder="1" applyAlignment="1">
      <alignment horizontal="right" vertical="center"/>
    </xf>
    <xf numFmtId="183" fontId="7" fillId="2" borderId="1" xfId="66" applyNumberFormat="1" applyFont="1" applyFill="1" applyBorder="1" applyAlignment="1">
      <alignment horizontal="right" vertical="center"/>
    </xf>
    <xf numFmtId="0" fontId="20" fillId="2" borderId="0" xfId="65" applyFill="1">
      <alignment vertical="center"/>
    </xf>
    <xf numFmtId="0" fontId="41" fillId="2" borderId="1" xfId="66" applyFont="1" applyFill="1" applyBorder="1" applyAlignment="1">
      <alignment vertical="center" shrinkToFit="1"/>
    </xf>
    <xf numFmtId="0" fontId="45" fillId="2" borderId="1" xfId="65" applyFont="1" applyFill="1" applyBorder="1" applyAlignment="1">
      <alignment horizontal="right" vertical="center"/>
    </xf>
    <xf numFmtId="182" fontId="34" fillId="0" borderId="1" xfId="66" applyNumberFormat="1" applyFont="1" applyFill="1" applyBorder="1" applyAlignment="1">
      <alignment horizontal="right" vertical="center"/>
    </xf>
    <xf numFmtId="178" fontId="34" fillId="0" borderId="1" xfId="66" applyNumberFormat="1" applyFont="1" applyFill="1" applyBorder="1" applyAlignment="1">
      <alignment horizontal="right" vertical="center"/>
    </xf>
    <xf numFmtId="182" fontId="34" fillId="2" borderId="1" xfId="65" applyNumberFormat="1" applyFont="1" applyFill="1" applyBorder="1" applyAlignment="1">
      <alignment horizontal="right" vertical="center"/>
    </xf>
    <xf numFmtId="182" fontId="34" fillId="2" borderId="1" xfId="66" applyNumberFormat="1" applyFont="1" applyFill="1" applyBorder="1" applyAlignment="1">
      <alignment horizontal="right" vertical="center"/>
    </xf>
    <xf numFmtId="0" fontId="30" fillId="0" borderId="1" xfId="65" applyFont="1" applyFill="1" applyBorder="1" applyAlignment="1">
      <alignment vertical="center" wrapText="1"/>
    </xf>
    <xf numFmtId="0" fontId="49" fillId="0" borderId="1" xfId="65" applyFont="1" applyFill="1" applyBorder="1">
      <alignment vertical="center"/>
    </xf>
    <xf numFmtId="0" fontId="25" fillId="0" borderId="1" xfId="65" applyFont="1" applyFill="1" applyBorder="1" applyAlignment="1">
      <alignment horizontal="center" vertical="center"/>
    </xf>
    <xf numFmtId="0" fontId="7" fillId="0" borderId="1" xfId="66" applyFont="1" applyFill="1" applyBorder="1" applyAlignment="1">
      <alignment horizontal="right" vertical="center"/>
    </xf>
    <xf numFmtId="177" fontId="38" fillId="0" borderId="1" xfId="61" applyNumberFormat="1" applyFont="1" applyFill="1" applyBorder="1" applyAlignment="1">
      <alignment horizontal="right" vertical="center"/>
    </xf>
    <xf numFmtId="0" fontId="7" fillId="0" borderId="1" xfId="65" applyFont="1" applyFill="1" applyBorder="1">
      <alignment vertical="center"/>
    </xf>
    <xf numFmtId="181" fontId="34" fillId="0" borderId="1" xfId="65" applyNumberFormat="1" applyFont="1" applyFill="1" applyBorder="1">
      <alignment vertical="center"/>
    </xf>
    <xf numFmtId="178" fontId="7" fillId="0" borderId="1" xfId="65" applyNumberFormat="1" applyFont="1" applyFill="1" applyBorder="1" applyAlignment="1">
      <alignment horizontal="right" vertical="center"/>
    </xf>
    <xf numFmtId="177" fontId="32" fillId="0" borderId="1" xfId="61" applyNumberFormat="1" applyFont="1" applyFill="1" applyBorder="1" applyAlignment="1">
      <alignment horizontal="right" vertical="center"/>
    </xf>
    <xf numFmtId="181" fontId="30" fillId="0" borderId="1" xfId="65" applyNumberFormat="1" applyFont="1" applyFill="1" applyBorder="1">
      <alignment vertical="center"/>
    </xf>
    <xf numFmtId="178" fontId="27" fillId="0" borderId="1" xfId="65" applyNumberFormat="1" applyFont="1" applyFill="1" applyBorder="1" applyAlignment="1">
      <alignment horizontal="right" vertical="center"/>
    </xf>
    <xf numFmtId="0" fontId="27" fillId="0" borderId="1" xfId="65" applyFont="1" applyFill="1" applyBorder="1">
      <alignment vertical="center"/>
    </xf>
    <xf numFmtId="177" fontId="28" fillId="0" borderId="1" xfId="61" applyNumberFormat="1" applyFont="1" applyFill="1" applyBorder="1" applyAlignment="1">
      <alignment horizontal="right" vertical="center"/>
    </xf>
    <xf numFmtId="181" fontId="20" fillId="0" borderId="1" xfId="65" applyNumberFormat="1" applyFill="1" applyBorder="1">
      <alignment vertical="center"/>
    </xf>
    <xf numFmtId="0" fontId="20" fillId="0" borderId="8" xfId="65" applyFont="1" applyFill="1" applyBorder="1" applyAlignment="1">
      <alignment horizontal="left" vertical="center" wrapText="1"/>
    </xf>
    <xf numFmtId="0" fontId="20" fillId="0" borderId="0" xfId="65" applyFill="1" applyAlignment="1">
      <alignment horizontal="center" vertical="center"/>
    </xf>
    <xf numFmtId="178" fontId="41" fillId="0" borderId="1" xfId="66" applyNumberFormat="1" applyFont="1" applyFill="1" applyBorder="1" applyAlignment="1">
      <alignment horizontal="right" vertical="center"/>
    </xf>
    <xf numFmtId="178" fontId="41" fillId="2" borderId="1" xfId="66" applyNumberFormat="1" applyFont="1" applyFill="1" applyBorder="1" applyAlignment="1">
      <alignment horizontal="right" vertical="center"/>
    </xf>
    <xf numFmtId="0" fontId="50" fillId="0" borderId="0" xfId="87" applyFont="1" applyFill="1" applyBorder="1"/>
    <xf numFmtId="0" fontId="51" fillId="0" borderId="0" xfId="87" applyFont="1" applyFill="1"/>
    <xf numFmtId="0" fontId="52" fillId="0" borderId="0" xfId="87" applyFont="1" applyFill="1"/>
    <xf numFmtId="0" fontId="53" fillId="0" borderId="0" xfId="87" applyFont="1" applyFill="1"/>
    <xf numFmtId="0" fontId="54" fillId="0" borderId="0" xfId="87" applyFont="1" applyFill="1" applyAlignment="1">
      <alignment vertical="center"/>
    </xf>
    <xf numFmtId="0" fontId="52" fillId="0" borderId="0" xfId="87" applyFont="1" applyFill="1" applyBorder="1" applyAlignment="1">
      <alignment vertical="center" wrapText="1"/>
    </xf>
    <xf numFmtId="0" fontId="55" fillId="0" borderId="0" xfId="87" applyFont="1" applyFill="1"/>
    <xf numFmtId="0" fontId="47" fillId="0" borderId="0" xfId="87" applyFont="1" applyFill="1"/>
    <xf numFmtId="0" fontId="20" fillId="0" borderId="0" xfId="87" applyFont="1" applyFill="1" applyAlignment="1">
      <alignment wrapText="1"/>
    </xf>
    <xf numFmtId="0" fontId="20" fillId="0" borderId="0" xfId="87" applyFont="1" applyFill="1" applyAlignment="1">
      <alignment horizontal="left" wrapText="1"/>
    </xf>
    <xf numFmtId="0" fontId="23" fillId="0" borderId="0" xfId="87" applyFont="1" applyFill="1" applyAlignment="1">
      <alignment horizontal="center" wrapText="1"/>
    </xf>
    <xf numFmtId="0" fontId="56" fillId="0" borderId="0" xfId="87" applyFont="1" applyFill="1" applyAlignment="1">
      <alignment horizontal="center" wrapText="1"/>
    </xf>
    <xf numFmtId="0" fontId="56" fillId="0" borderId="0" xfId="87" applyFont="1" applyFill="1" applyAlignment="1">
      <alignment wrapText="1"/>
    </xf>
    <xf numFmtId="177" fontId="20" fillId="0" borderId="0" xfId="87" applyNumberFormat="1" applyFont="1" applyFill="1" applyAlignment="1">
      <alignment horizontal="center" wrapText="1"/>
    </xf>
    <xf numFmtId="0" fontId="57" fillId="0" borderId="0" xfId="87" applyFont="1" applyFill="1" applyAlignment="1">
      <alignment horizontal="left" wrapText="1"/>
    </xf>
    <xf numFmtId="181" fontId="20" fillId="0" borderId="0" xfId="87" applyNumberFormat="1" applyFont="1" applyFill="1" applyAlignment="1">
      <alignment horizontal="center" wrapText="1"/>
    </xf>
    <xf numFmtId="0" fontId="56" fillId="0" borderId="0" xfId="87" applyFont="1" applyFill="1" applyAlignment="1">
      <alignment horizontal="left" wrapText="1"/>
    </xf>
    <xf numFmtId="0" fontId="56" fillId="0" borderId="0" xfId="87" applyFont="1" applyFill="1" applyBorder="1" applyAlignment="1">
      <alignment horizontal="center" wrapText="1"/>
    </xf>
    <xf numFmtId="0" fontId="23" fillId="0" borderId="0" xfId="87" applyFont="1" applyFill="1" applyAlignment="1">
      <alignment vertical="center" wrapText="1"/>
    </xf>
    <xf numFmtId="0" fontId="23" fillId="0" borderId="0" xfId="87" applyFont="1" applyFill="1" applyAlignment="1">
      <alignment wrapText="1"/>
    </xf>
    <xf numFmtId="0" fontId="20" fillId="0" borderId="0" xfId="87" applyFont="1" applyFill="1"/>
    <xf numFmtId="0" fontId="58" fillId="0" borderId="0" xfId="87" applyFont="1" applyFill="1" applyBorder="1" applyAlignment="1">
      <alignment horizontal="left" vertical="center" wrapText="1"/>
    </xf>
    <xf numFmtId="0" fontId="59" fillId="0" borderId="0" xfId="87" applyFont="1" applyFill="1" applyBorder="1" applyAlignment="1">
      <alignment horizontal="center" wrapText="1"/>
    </xf>
    <xf numFmtId="0" fontId="60" fillId="0" borderId="0" xfId="87" applyFont="1" applyFill="1" applyBorder="1" applyAlignment="1">
      <alignment horizontal="center" wrapText="1"/>
    </xf>
    <xf numFmtId="0" fontId="60" fillId="0" borderId="0" xfId="87" applyFont="1" applyFill="1" applyBorder="1" applyAlignment="1">
      <alignment wrapText="1"/>
    </xf>
    <xf numFmtId="177" fontId="59" fillId="0" borderId="0" xfId="87" applyNumberFormat="1" applyFont="1" applyFill="1" applyBorder="1" applyAlignment="1">
      <alignment horizontal="center" wrapText="1"/>
    </xf>
    <xf numFmtId="0" fontId="59" fillId="0" borderId="0" xfId="87" applyFont="1" applyFill="1" applyBorder="1" applyAlignment="1">
      <alignment horizontal="left" wrapText="1"/>
    </xf>
    <xf numFmtId="177" fontId="59" fillId="0" borderId="0" xfId="87" applyNumberFormat="1" applyFont="1" applyFill="1" applyBorder="1" applyAlignment="1">
      <alignment horizontal="center"/>
    </xf>
    <xf numFmtId="0" fontId="61" fillId="0" borderId="0" xfId="87" applyFont="1" applyFill="1" applyBorder="1" applyAlignment="1">
      <alignment horizontal="center" vertical="center" wrapText="1"/>
    </xf>
    <xf numFmtId="0" fontId="62" fillId="0" borderId="0" xfId="87" applyFont="1" applyFill="1" applyBorder="1" applyAlignment="1">
      <alignment horizontal="center" vertical="center" wrapText="1"/>
    </xf>
    <xf numFmtId="0" fontId="63" fillId="0" borderId="0" xfId="87" applyFont="1" applyFill="1" applyBorder="1" applyAlignment="1">
      <alignment horizontal="center" vertical="center" wrapText="1"/>
    </xf>
    <xf numFmtId="0" fontId="63" fillId="0" borderId="0" xfId="87" applyFont="1" applyFill="1" applyBorder="1" applyAlignment="1">
      <alignment horizontal="left" vertical="center" wrapText="1"/>
    </xf>
    <xf numFmtId="0" fontId="64" fillId="0" borderId="0" xfId="87" applyFont="1" applyFill="1" applyBorder="1" applyAlignment="1">
      <alignment horizontal="center" vertical="center" wrapText="1"/>
    </xf>
    <xf numFmtId="177" fontId="63" fillId="0" borderId="0" xfId="87" applyNumberFormat="1" applyFont="1" applyFill="1" applyBorder="1" applyAlignment="1">
      <alignment horizontal="center" vertical="center" wrapText="1"/>
    </xf>
    <xf numFmtId="0" fontId="65" fillId="0" borderId="1" xfId="87" applyFont="1" applyFill="1" applyBorder="1" applyAlignment="1">
      <alignment horizontal="center" vertical="center" wrapText="1"/>
    </xf>
    <xf numFmtId="177" fontId="65" fillId="0" borderId="1" xfId="87" applyNumberFormat="1" applyFont="1" applyFill="1" applyBorder="1" applyAlignment="1">
      <alignment horizontal="center" vertical="center" wrapText="1"/>
    </xf>
    <xf numFmtId="0" fontId="63" fillId="0" borderId="1" xfId="87" applyFont="1" applyFill="1" applyBorder="1" applyAlignment="1">
      <alignment horizontal="center" vertical="center" wrapText="1"/>
    </xf>
    <xf numFmtId="0" fontId="66" fillId="0" borderId="1" xfId="87" applyFont="1" applyFill="1" applyBorder="1" applyAlignment="1">
      <alignment horizontal="left" vertical="center" wrapText="1"/>
    </xf>
    <xf numFmtId="0" fontId="64" fillId="0" borderId="1" xfId="87" applyFont="1" applyFill="1" applyBorder="1" applyAlignment="1">
      <alignment horizontal="center" vertical="center" wrapText="1"/>
    </xf>
    <xf numFmtId="177" fontId="66" fillId="0" borderId="1" xfId="87" applyNumberFormat="1" applyFont="1" applyFill="1" applyBorder="1" applyAlignment="1">
      <alignment horizontal="center" vertical="center" wrapText="1"/>
    </xf>
    <xf numFmtId="181" fontId="66" fillId="0" borderId="1" xfId="87" applyNumberFormat="1" applyFont="1" applyFill="1" applyBorder="1" applyAlignment="1">
      <alignment horizontal="center" vertical="center" wrapText="1"/>
    </xf>
    <xf numFmtId="0" fontId="67" fillId="0" borderId="1" xfId="87" applyFont="1" applyFill="1" applyBorder="1" applyAlignment="1">
      <alignment horizontal="left" vertical="center" wrapText="1"/>
    </xf>
    <xf numFmtId="0" fontId="67" fillId="0" borderId="1" xfId="87" applyFont="1" applyFill="1" applyBorder="1" applyAlignment="1">
      <alignment vertical="center" wrapText="1"/>
    </xf>
    <xf numFmtId="177" fontId="67" fillId="0" borderId="1" xfId="87" applyNumberFormat="1" applyFont="1" applyFill="1" applyBorder="1" applyAlignment="1">
      <alignment horizontal="center" vertical="center" wrapText="1"/>
    </xf>
    <xf numFmtId="181" fontId="67" fillId="0" borderId="1" xfId="87" applyNumberFormat="1" applyFont="1" applyFill="1" applyBorder="1" applyAlignment="1">
      <alignment horizontal="center" vertical="center" wrapText="1"/>
    </xf>
    <xf numFmtId="0" fontId="67" fillId="0" borderId="1" xfId="87" applyFont="1" applyFill="1" applyBorder="1" applyAlignment="1">
      <alignment horizontal="center" vertical="center" wrapText="1"/>
    </xf>
    <xf numFmtId="0" fontId="65" fillId="0" borderId="1" xfId="87" applyFont="1" applyFill="1" applyBorder="1" applyAlignment="1">
      <alignment horizontal="left" vertical="center" wrapText="1"/>
    </xf>
    <xf numFmtId="177" fontId="63" fillId="0" borderId="1" xfId="87" applyNumberFormat="1" applyFont="1" applyFill="1" applyBorder="1" applyAlignment="1">
      <alignment horizontal="center" vertical="center" wrapText="1"/>
    </xf>
    <xf numFmtId="0" fontId="63" fillId="0" borderId="1" xfId="87" applyFont="1" applyFill="1" applyBorder="1" applyAlignment="1">
      <alignment horizontal="left" vertical="center" wrapText="1"/>
    </xf>
    <xf numFmtId="0" fontId="65" fillId="0" borderId="3" xfId="87" applyFont="1" applyFill="1" applyBorder="1" applyAlignment="1">
      <alignment vertical="center" wrapText="1"/>
    </xf>
    <xf numFmtId="0" fontId="65" fillId="0" borderId="3" xfId="87" applyFont="1" applyFill="1" applyBorder="1" applyAlignment="1">
      <alignment horizontal="center" vertical="center" wrapText="1"/>
    </xf>
    <xf numFmtId="177" fontId="65" fillId="0" borderId="3" xfId="87" applyNumberFormat="1" applyFont="1" applyFill="1" applyBorder="1" applyAlignment="1">
      <alignment horizontal="center" vertical="center" wrapText="1"/>
    </xf>
    <xf numFmtId="177" fontId="65" fillId="0" borderId="6" xfId="87" applyNumberFormat="1" applyFont="1" applyFill="1" applyBorder="1" applyAlignment="1">
      <alignment horizontal="center" vertical="center" wrapText="1"/>
    </xf>
    <xf numFmtId="0" fontId="63" fillId="0" borderId="1" xfId="87" applyFont="1" applyFill="1" applyBorder="1" applyAlignment="1">
      <alignment vertical="center" wrapText="1"/>
    </xf>
    <xf numFmtId="0" fontId="67" fillId="0" borderId="10" xfId="87" applyFont="1" applyFill="1" applyBorder="1" applyAlignment="1">
      <alignment horizontal="left" vertical="center"/>
    </xf>
    <xf numFmtId="0" fontId="67" fillId="0" borderId="9" xfId="87" applyFont="1" applyFill="1" applyBorder="1" applyAlignment="1">
      <alignment horizontal="left" vertical="center"/>
    </xf>
    <xf numFmtId="0" fontId="59" fillId="0" borderId="0" xfId="87" applyFont="1" applyFill="1" applyBorder="1" applyAlignment="1">
      <alignment horizontal="center"/>
    </xf>
    <xf numFmtId="181" fontId="60" fillId="0" borderId="0" xfId="87" applyNumberFormat="1" applyFont="1" applyFill="1" applyBorder="1" applyAlignment="1">
      <alignment horizontal="right" wrapText="1"/>
    </xf>
    <xf numFmtId="181" fontId="60" fillId="0" borderId="0" xfId="87" applyNumberFormat="1" applyFont="1" applyFill="1" applyBorder="1" applyAlignment="1">
      <alignment horizontal="center" wrapText="1"/>
    </xf>
    <xf numFmtId="0" fontId="59" fillId="0" borderId="0" xfId="87" applyFont="1" applyFill="1" applyBorder="1" applyAlignment="1">
      <alignment vertical="center" wrapText="1"/>
    </xf>
    <xf numFmtId="0" fontId="61" fillId="0" borderId="0" xfId="87" applyFont="1" applyFill="1" applyBorder="1" applyAlignment="1">
      <alignment vertical="center" wrapText="1"/>
    </xf>
    <xf numFmtId="181" fontId="63" fillId="0" borderId="0" xfId="87" applyNumberFormat="1" applyFont="1" applyFill="1" applyBorder="1" applyAlignment="1">
      <alignment horizontal="center" vertical="center" wrapText="1"/>
    </xf>
    <xf numFmtId="0" fontId="64" fillId="0" borderId="0" xfId="87" applyFont="1" applyFill="1" applyAlignment="1">
      <alignment horizontal="left" wrapText="1"/>
    </xf>
    <xf numFmtId="0" fontId="64" fillId="0" borderId="0" xfId="87" applyFont="1" applyFill="1" applyAlignment="1">
      <alignment horizontal="center" wrapText="1"/>
    </xf>
    <xf numFmtId="0" fontId="68" fillId="0" borderId="4" xfId="87" applyFont="1" applyFill="1" applyBorder="1" applyAlignment="1">
      <alignment horizontal="center" vertical="center" wrapText="1"/>
    </xf>
    <xf numFmtId="0" fontId="69" fillId="0" borderId="4" xfId="87" applyFont="1" applyFill="1" applyBorder="1" applyAlignment="1">
      <alignment horizontal="center" vertical="center" wrapText="1"/>
    </xf>
    <xf numFmtId="0" fontId="63" fillId="0" borderId="0" xfId="87" applyFont="1" applyFill="1" applyAlignment="1">
      <alignment vertical="center" wrapText="1"/>
    </xf>
    <xf numFmtId="184" fontId="35" fillId="0" borderId="1" xfId="87" applyNumberFormat="1" applyFont="1" applyFill="1" applyBorder="1" applyAlignment="1">
      <alignment horizontal="center" vertical="center" wrapText="1"/>
    </xf>
    <xf numFmtId="177" fontId="35" fillId="0" borderId="1" xfId="87" applyNumberFormat="1" applyFont="1" applyFill="1" applyBorder="1" applyAlignment="1">
      <alignment horizontal="center" vertical="center" wrapText="1"/>
    </xf>
    <xf numFmtId="0" fontId="67" fillId="0" borderId="1" xfId="87" applyFont="1" applyFill="1" applyBorder="1" applyAlignment="1">
      <alignment horizontal="center" wrapText="1"/>
    </xf>
    <xf numFmtId="181" fontId="65" fillId="0" borderId="1" xfId="87" applyNumberFormat="1" applyFont="1" applyFill="1" applyBorder="1" applyAlignment="1">
      <alignment horizontal="center" vertical="center" wrapText="1"/>
    </xf>
    <xf numFmtId="0" fontId="65" fillId="0" borderId="1" xfId="87" applyFont="1" applyFill="1" applyBorder="1" applyAlignment="1">
      <alignment vertical="center" wrapText="1"/>
    </xf>
    <xf numFmtId="181" fontId="63" fillId="0" borderId="1" xfId="87" applyNumberFormat="1" applyFont="1" applyFill="1" applyBorder="1" applyAlignment="1">
      <alignment horizontal="center" vertical="center" wrapText="1"/>
    </xf>
    <xf numFmtId="177" fontId="65" fillId="0" borderId="7" xfId="87" applyNumberFormat="1" applyFont="1" applyFill="1" applyBorder="1" applyAlignment="1">
      <alignment horizontal="center" vertical="center" wrapText="1"/>
    </xf>
    <xf numFmtId="181" fontId="67" fillId="0" borderId="1" xfId="87" applyNumberFormat="1" applyFont="1" applyFill="1" applyBorder="1" applyAlignment="1">
      <alignment horizontal="right" vertical="center" wrapText="1"/>
    </xf>
    <xf numFmtId="0" fontId="65" fillId="0" borderId="1" xfId="87" applyFont="1" applyFill="1" applyBorder="1"/>
    <xf numFmtId="0" fontId="59" fillId="0" borderId="0" xfId="87" applyFont="1" applyFill="1" applyBorder="1" applyAlignment="1">
      <alignment wrapText="1"/>
    </xf>
    <xf numFmtId="0" fontId="63" fillId="0" borderId="0" xfId="87" applyFont="1" applyFill="1" applyAlignment="1">
      <alignment wrapText="1"/>
    </xf>
    <xf numFmtId="0" fontId="63" fillId="0" borderId="1" xfId="87" applyFont="1" applyFill="1" applyBorder="1" applyAlignment="1">
      <alignment wrapText="1"/>
    </xf>
    <xf numFmtId="0" fontId="67" fillId="0" borderId="1" xfId="87" applyFont="1" applyFill="1" applyBorder="1" applyAlignment="1">
      <alignment wrapText="1"/>
    </xf>
    <xf numFmtId="0" fontId="65" fillId="0" borderId="1" xfId="87" applyFont="1" applyFill="1" applyBorder="1" applyAlignment="1">
      <alignment wrapText="1"/>
    </xf>
    <xf numFmtId="0" fontId="70" fillId="0" borderId="3" xfId="87" applyFont="1" applyFill="1" applyBorder="1" applyAlignment="1">
      <alignment vertical="center" wrapText="1"/>
    </xf>
    <xf numFmtId="0" fontId="66" fillId="0" borderId="1" xfId="87" applyFont="1" applyFill="1" applyBorder="1" applyAlignment="1">
      <alignment vertical="center" wrapText="1"/>
    </xf>
    <xf numFmtId="0" fontId="67" fillId="0" borderId="0" xfId="87" applyFont="1" applyFill="1" applyAlignment="1">
      <alignment horizontal="center" vertical="center" wrapText="1"/>
    </xf>
    <xf numFmtId="0" fontId="65" fillId="0" borderId="0" xfId="87" applyFont="1" applyFill="1"/>
    <xf numFmtId="0" fontId="7" fillId="0" borderId="0" xfId="87" applyFont="1" applyFill="1" applyAlignment="1">
      <alignment vertical="center" wrapText="1"/>
    </xf>
    <xf numFmtId="0" fontId="7" fillId="0" borderId="0" xfId="87" applyFont="1" applyFill="1" applyAlignment="1">
      <alignment wrapText="1"/>
    </xf>
    <xf numFmtId="0" fontId="0" fillId="0" borderId="0" xfId="0" applyFill="1">
      <alignment vertical="center"/>
    </xf>
    <xf numFmtId="0" fontId="4" fillId="0" borderId="0" xfId="63" applyFont="1" applyFill="1">
      <alignment vertical="center"/>
    </xf>
    <xf numFmtId="0" fontId="5" fillId="0" borderId="0" xfId="63" applyFont="1" applyFill="1">
      <alignment vertical="center"/>
    </xf>
    <xf numFmtId="0" fontId="71" fillId="0" borderId="0" xfId="63" applyFont="1" applyFill="1">
      <alignment vertical="center"/>
    </xf>
    <xf numFmtId="0" fontId="9" fillId="0" borderId="0" xfId="63" applyFill="1">
      <alignment vertical="center"/>
    </xf>
    <xf numFmtId="0" fontId="72" fillId="0" borderId="0" xfId="63" applyFont="1" applyFill="1" applyAlignment="1">
      <alignment horizontal="center" vertical="center"/>
    </xf>
    <xf numFmtId="0" fontId="73" fillId="0" borderId="0" xfId="63" applyFont="1" applyFill="1" applyAlignment="1">
      <alignment horizontal="right" vertical="center"/>
    </xf>
    <xf numFmtId="0" fontId="27" fillId="0" borderId="0" xfId="63" applyFont="1" applyFill="1">
      <alignment vertical="center"/>
    </xf>
    <xf numFmtId="0" fontId="5" fillId="0" borderId="11" xfId="63" applyFont="1" applyFill="1" applyBorder="1" applyAlignment="1">
      <alignment horizontal="center" vertical="center" wrapText="1"/>
    </xf>
    <xf numFmtId="0" fontId="5" fillId="0" borderId="1" xfId="63" applyFont="1" applyFill="1" applyBorder="1" applyAlignment="1">
      <alignment horizontal="center" vertical="center" wrapText="1"/>
    </xf>
    <xf numFmtId="0" fontId="5" fillId="0" borderId="12" xfId="63" applyFont="1" applyFill="1" applyBorder="1" applyAlignment="1">
      <alignment horizontal="center" vertical="center" wrapText="1"/>
    </xf>
    <xf numFmtId="0" fontId="38" fillId="0" borderId="1" xfId="0" applyFont="1" applyBorder="1" applyAlignment="1">
      <alignment horizontal="right" vertical="center"/>
    </xf>
    <xf numFmtId="0" fontId="29" fillId="0" borderId="0" xfId="63" applyFont="1" applyFill="1" applyAlignment="1">
      <alignment horizontal="right" vertical="center"/>
    </xf>
    <xf numFmtId="0" fontId="73" fillId="0" borderId="0" xfId="63" applyFont="1" applyFill="1" applyAlignment="1">
      <alignment horizontal="center" vertical="center"/>
    </xf>
    <xf numFmtId="178" fontId="71" fillId="0" borderId="0" xfId="63" applyNumberFormat="1" applyFont="1" applyFill="1">
      <alignment vertical="center"/>
    </xf>
    <xf numFmtId="0" fontId="74" fillId="0" borderId="0" xfId="63" applyFont="1" applyFill="1" applyAlignment="1">
      <alignment horizontal="center" vertical="center"/>
    </xf>
    <xf numFmtId="0" fontId="29" fillId="0" borderId="4" xfId="63" applyFont="1" applyFill="1" applyBorder="1" applyAlignment="1">
      <alignment horizontal="right" vertical="center"/>
    </xf>
    <xf numFmtId="0" fontId="5" fillId="0" borderId="13" xfId="63" applyFont="1" applyFill="1" applyBorder="1" applyAlignment="1">
      <alignment horizontal="center" vertical="center" wrapText="1"/>
    </xf>
    <xf numFmtId="0" fontId="75" fillId="0" borderId="0" xfId="63" applyFont="1" applyFill="1" applyBorder="1" applyAlignment="1">
      <alignment horizontal="center" vertical="center" wrapText="1"/>
    </xf>
    <xf numFmtId="0" fontId="76" fillId="0" borderId="11" xfId="63" applyFont="1" applyFill="1" applyBorder="1" applyAlignment="1">
      <alignment horizontal="center" vertical="center" wrapText="1"/>
    </xf>
    <xf numFmtId="178" fontId="34" fillId="0" borderId="1" xfId="0" applyNumberFormat="1" applyFont="1" applyBorder="1" applyAlignment="1">
      <alignment vertical="center"/>
    </xf>
    <xf numFmtId="178" fontId="38" fillId="0" borderId="1" xfId="0" applyNumberFormat="1" applyFont="1" applyBorder="1" applyAlignment="1">
      <alignment vertical="center"/>
    </xf>
    <xf numFmtId="178" fontId="34" fillId="0" borderId="1" xfId="62" applyNumberFormat="1" applyFont="1" applyFill="1" applyBorder="1" applyAlignment="1">
      <alignment vertical="center"/>
    </xf>
    <xf numFmtId="0" fontId="49" fillId="0" borderId="0" xfId="64" applyFont="1" applyFill="1" applyBorder="1" applyAlignment="1">
      <alignment horizontal="left" vertical="center" wrapText="1"/>
    </xf>
    <xf numFmtId="0" fontId="77" fillId="0" borderId="0" xfId="64" applyFont="1" applyFill="1" applyAlignment="1">
      <alignment horizontal="center" vertical="center"/>
    </xf>
    <xf numFmtId="0" fontId="5" fillId="0" borderId="1" xfId="61" applyFont="1" applyFill="1" applyBorder="1" applyAlignment="1">
      <alignment horizontal="center" vertical="center" shrinkToFit="1"/>
    </xf>
    <xf numFmtId="178" fontId="5" fillId="0" borderId="1" xfId="89" applyNumberFormat="1" applyFont="1" applyFill="1" applyBorder="1" applyAlignment="1" applyProtection="1">
      <alignment horizontal="center" vertical="center" wrapText="1" shrinkToFit="1"/>
      <protection locked="0"/>
    </xf>
    <xf numFmtId="0" fontId="5" fillId="0" borderId="1" xfId="89" applyFont="1" applyFill="1" applyBorder="1" applyAlignment="1" applyProtection="1">
      <alignment horizontal="center" vertical="center" wrapText="1" shrinkToFit="1"/>
      <protection locked="0"/>
    </xf>
    <xf numFmtId="0" fontId="43" fillId="0" borderId="1" xfId="61" applyFont="1" applyFill="1" applyBorder="1" applyAlignment="1">
      <alignment horizontal="center" vertical="center"/>
    </xf>
    <xf numFmtId="178" fontId="25" fillId="0" borderId="1" xfId="64" applyNumberFormat="1" applyFont="1" applyFill="1" applyBorder="1" applyAlignment="1">
      <alignment vertical="center"/>
    </xf>
    <xf numFmtId="177" fontId="25" fillId="0" borderId="1" xfId="64" applyNumberFormat="1" applyFont="1" applyFill="1" applyBorder="1" applyAlignment="1">
      <alignment vertical="center"/>
    </xf>
    <xf numFmtId="178" fontId="7" fillId="0" borderId="1" xfId="76" applyNumberFormat="1" applyFont="1" applyFill="1" applyBorder="1" applyAlignment="1">
      <alignment vertical="center"/>
    </xf>
    <xf numFmtId="0" fontId="43" fillId="0" borderId="1" xfId="64" applyFont="1" applyFill="1" applyBorder="1" applyAlignment="1">
      <alignment vertical="center"/>
    </xf>
    <xf numFmtId="182" fontId="78" fillId="0" borderId="1" xfId="61" applyNumberFormat="1" applyFont="1" applyFill="1" applyBorder="1" applyAlignment="1">
      <alignment vertical="center"/>
    </xf>
    <xf numFmtId="182" fontId="78" fillId="2" borderId="1" xfId="61" applyNumberFormat="1" applyFont="1" applyFill="1" applyBorder="1" applyAlignment="1">
      <alignment vertical="center"/>
    </xf>
    <xf numFmtId="0" fontId="32" fillId="0" borderId="1" xfId="64" applyFont="1" applyFill="1" applyBorder="1">
      <alignment vertical="center"/>
    </xf>
    <xf numFmtId="178" fontId="7" fillId="0" borderId="1" xfId="112" applyNumberFormat="1" applyFont="1" applyFill="1" applyBorder="1" applyAlignment="1">
      <alignment vertical="center"/>
    </xf>
    <xf numFmtId="182" fontId="38" fillId="0" borderId="1" xfId="61" applyNumberFormat="1" applyFont="1" applyFill="1" applyBorder="1" applyAlignment="1">
      <alignment vertical="center"/>
    </xf>
    <xf numFmtId="182" fontId="38" fillId="2" borderId="1" xfId="61" applyNumberFormat="1" applyFont="1" applyFill="1" applyBorder="1" applyAlignment="1">
      <alignment vertical="center"/>
    </xf>
    <xf numFmtId="185" fontId="7" fillId="0" borderId="1" xfId="112" applyNumberFormat="1" applyFont="1" applyFill="1" applyBorder="1" applyAlignment="1">
      <alignment vertical="center"/>
    </xf>
    <xf numFmtId="0" fontId="38" fillId="0" borderId="1" xfId="61" applyFont="1" applyFill="1" applyBorder="1" applyAlignment="1">
      <alignment vertical="center"/>
    </xf>
    <xf numFmtId="0" fontId="27" fillId="0" borderId="1" xfId="0" applyFont="1" applyFill="1" applyBorder="1" applyAlignment="1">
      <alignment horizontal="left" vertical="center"/>
    </xf>
    <xf numFmtId="177" fontId="7" fillId="0" borderId="1" xfId="112" applyNumberFormat="1" applyFont="1" applyFill="1" applyBorder="1" applyAlignment="1">
      <alignment vertical="center"/>
    </xf>
    <xf numFmtId="178" fontId="38" fillId="0" borderId="1" xfId="64" applyNumberFormat="1" applyFont="1" applyFill="1" applyBorder="1" applyAlignment="1">
      <alignment vertical="center"/>
    </xf>
    <xf numFmtId="178" fontId="28" fillId="0" borderId="1" xfId="112" applyNumberFormat="1" applyFont="1" applyFill="1" applyBorder="1" applyAlignment="1">
      <alignment horizontal="right" vertical="center"/>
    </xf>
    <xf numFmtId="177" fontId="28" fillId="0" borderId="1" xfId="112" applyNumberFormat="1" applyFont="1" applyFill="1" applyBorder="1" applyAlignment="1">
      <alignment horizontal="right" vertical="center"/>
    </xf>
    <xf numFmtId="178" fontId="20" fillId="0" borderId="1" xfId="64" applyNumberFormat="1" applyFill="1" applyBorder="1" applyAlignment="1">
      <alignment horizontal="center" vertical="center"/>
    </xf>
    <xf numFmtId="0" fontId="20" fillId="2" borderId="8" xfId="64" applyFill="1" applyBorder="1" applyAlignment="1">
      <alignment horizontal="left" vertical="center" wrapText="1"/>
    </xf>
    <xf numFmtId="0" fontId="32" fillId="0" borderId="4" xfId="64" applyFont="1" applyFill="1" applyBorder="1" applyAlignment="1">
      <alignment horizontal="right" vertical="center"/>
    </xf>
    <xf numFmtId="0" fontId="43" fillId="0" borderId="1" xfId="76" applyFont="1" applyFill="1" applyBorder="1" applyAlignment="1">
      <alignment horizontal="center" vertical="center"/>
    </xf>
    <xf numFmtId="0" fontId="7" fillId="0" borderId="1" xfId="64" applyFont="1" applyFill="1" applyBorder="1" applyAlignment="1"/>
    <xf numFmtId="179" fontId="43" fillId="0" borderId="1" xfId="64" applyNumberFormat="1" applyFont="1" applyFill="1" applyBorder="1" applyAlignment="1">
      <alignment vertical="center"/>
    </xf>
    <xf numFmtId="0" fontId="38" fillId="0" borderId="1" xfId="61" applyFont="1" applyFill="1" applyBorder="1" applyAlignment="1">
      <alignment horizontal="center" vertical="center"/>
    </xf>
    <xf numFmtId="0" fontId="19" fillId="0" borderId="1" xfId="64" applyFont="1" applyFill="1" applyBorder="1" applyAlignment="1"/>
    <xf numFmtId="0" fontId="20" fillId="0" borderId="0" xfId="61" applyFill="1" applyBorder="1" applyAlignment="1">
      <alignment horizontal="center" vertical="center"/>
    </xf>
    <xf numFmtId="177" fontId="47" fillId="0" borderId="0" xfId="0" applyNumberFormat="1" applyFont="1" applyFill="1" applyBorder="1" applyAlignment="1" applyProtection="1">
      <alignment horizontal="center" vertical="center"/>
      <protection locked="0"/>
    </xf>
    <xf numFmtId="0" fontId="79" fillId="0" borderId="1" xfId="61" applyFont="1" applyFill="1" applyBorder="1">
      <alignment vertical="center"/>
    </xf>
    <xf numFmtId="179" fontId="26" fillId="0" borderId="1" xfId="78" applyNumberFormat="1" applyFont="1" applyFill="1" applyBorder="1" applyAlignment="1">
      <alignment horizontal="left" vertical="center"/>
    </xf>
    <xf numFmtId="0" fontId="19" fillId="0" borderId="8" xfId="0" applyFont="1" applyFill="1" applyBorder="1" applyAlignment="1">
      <alignment horizontal="left" vertical="center"/>
    </xf>
    <xf numFmtId="0" fontId="19" fillId="0" borderId="0" xfId="76" applyFont="1" applyFill="1" applyAlignment="1">
      <alignment wrapText="1"/>
    </xf>
    <xf numFmtId="179" fontId="19" fillId="0" borderId="0" xfId="76" applyNumberFormat="1" applyFont="1" applyFill="1" applyAlignment="1">
      <alignment vertical="center"/>
    </xf>
    <xf numFmtId="0" fontId="19" fillId="0" borderId="0" xfId="76" applyFont="1" applyFill="1"/>
    <xf numFmtId="0" fontId="72" fillId="0" borderId="0" xfId="61" applyFont="1" applyFill="1" applyAlignment="1">
      <alignment horizontal="center" vertical="center"/>
    </xf>
    <xf numFmtId="0" fontId="47" fillId="0" borderId="4" xfId="61" applyFont="1" applyFill="1" applyBorder="1" applyAlignment="1">
      <alignment horizontal="center" vertical="center"/>
    </xf>
    <xf numFmtId="0" fontId="47" fillId="0" borderId="0" xfId="61" applyFont="1" applyFill="1" applyBorder="1" applyAlignment="1">
      <alignment horizontal="right" vertical="center"/>
    </xf>
    <xf numFmtId="0" fontId="26" fillId="0" borderId="1" xfId="76" applyFont="1" applyFill="1" applyBorder="1" applyAlignment="1">
      <alignment horizontal="left" vertical="center"/>
    </xf>
    <xf numFmtId="178" fontId="25" fillId="0" borderId="1" xfId="0" applyNumberFormat="1" applyFont="1" applyFill="1" applyBorder="1" applyAlignment="1" applyProtection="1">
      <alignment horizontal="right" vertical="center"/>
    </xf>
    <xf numFmtId="0" fontId="27" fillId="0" borderId="1" xfId="0" applyNumberFormat="1" applyFont="1" applyFill="1" applyBorder="1" applyAlignment="1" applyProtection="1">
      <alignment horizontal="left" vertical="center"/>
    </xf>
    <xf numFmtId="179" fontId="19" fillId="0" borderId="0" xfId="76" applyNumberFormat="1" applyFont="1" applyFill="1"/>
    <xf numFmtId="179" fontId="19" fillId="0" borderId="8" xfId="76" applyNumberFormat="1" applyFont="1" applyFill="1" applyBorder="1" applyAlignment="1">
      <alignment horizontal="left" vertical="center" wrapText="1"/>
    </xf>
    <xf numFmtId="0" fontId="19" fillId="0" borderId="0" xfId="76" applyFont="1" applyFill="1" applyAlignment="1">
      <alignment vertical="center"/>
    </xf>
    <xf numFmtId="178" fontId="19" fillId="0" borderId="0" xfId="76" applyNumberFormat="1" applyFont="1" applyFill="1"/>
    <xf numFmtId="178" fontId="80" fillId="0" borderId="0" xfId="76" applyNumberFormat="1" applyFont="1" applyFill="1"/>
    <xf numFmtId="179" fontId="80" fillId="0" borderId="0" xfId="76" applyNumberFormat="1" applyFont="1" applyFill="1" applyAlignment="1">
      <alignment vertical="center"/>
    </xf>
    <xf numFmtId="178" fontId="81" fillId="0" borderId="1" xfId="89" applyNumberFormat="1" applyFont="1" applyFill="1" applyBorder="1" applyAlignment="1" applyProtection="1">
      <alignment horizontal="center" vertical="center" wrapText="1" shrinkToFit="1"/>
      <protection locked="0"/>
    </xf>
    <xf numFmtId="177" fontId="78" fillId="0" borderId="1" xfId="61" applyNumberFormat="1" applyFont="1" applyFill="1" applyBorder="1" applyAlignment="1">
      <alignment horizontal="right" vertical="center"/>
    </xf>
    <xf numFmtId="182" fontId="78" fillId="0" borderId="1" xfId="61" applyNumberFormat="1" applyFont="1" applyFill="1" applyBorder="1" applyAlignment="1">
      <alignment horizontal="right" vertical="center"/>
    </xf>
    <xf numFmtId="0" fontId="78" fillId="0" borderId="1" xfId="61" applyFont="1" applyFill="1" applyBorder="1" applyAlignment="1">
      <alignment horizontal="right" vertical="center"/>
    </xf>
    <xf numFmtId="0" fontId="43" fillId="0" borderId="1" xfId="76" applyFont="1" applyFill="1" applyBorder="1" applyAlignment="1">
      <alignment horizontal="left" vertical="center"/>
    </xf>
    <xf numFmtId="0" fontId="32" fillId="0" borderId="1" xfId="61" applyFont="1" applyFill="1" applyBorder="1">
      <alignment vertical="center"/>
    </xf>
    <xf numFmtId="182" fontId="38" fillId="0" borderId="1" xfId="61" applyNumberFormat="1" applyFont="1" applyFill="1" applyBorder="1" applyAlignment="1">
      <alignment horizontal="right" vertical="center"/>
    </xf>
    <xf numFmtId="178" fontId="78" fillId="0" borderId="1" xfId="61" applyNumberFormat="1" applyFont="1" applyFill="1" applyBorder="1" applyAlignment="1">
      <alignment horizontal="right" vertical="center"/>
    </xf>
    <xf numFmtId="0" fontId="38" fillId="0" borderId="1" xfId="61" applyFont="1" applyFill="1" applyBorder="1" applyAlignment="1">
      <alignment horizontal="right" vertical="center"/>
    </xf>
    <xf numFmtId="178" fontId="38" fillId="0" borderId="1" xfId="76" applyNumberFormat="1" applyFont="1" applyFill="1" applyBorder="1" applyAlignment="1">
      <alignment horizontal="right" vertical="center"/>
    </xf>
    <xf numFmtId="178" fontId="7" fillId="0" borderId="1" xfId="76" applyNumberFormat="1" applyFont="1" applyFill="1" applyBorder="1" applyAlignment="1">
      <alignment horizontal="right" vertical="center"/>
    </xf>
    <xf numFmtId="178" fontId="38" fillId="0" borderId="1" xfId="0" applyNumberFormat="1" applyFont="1" applyFill="1" applyBorder="1" applyAlignment="1">
      <alignment horizontal="right" vertical="center"/>
    </xf>
    <xf numFmtId="0" fontId="20" fillId="0" borderId="8" xfId="61" applyFill="1" applyBorder="1" applyAlignment="1">
      <alignment horizontal="left" vertical="center" wrapText="1"/>
    </xf>
    <xf numFmtId="0" fontId="56" fillId="0" borderId="0" xfId="61" applyFont="1" applyFill="1" applyBorder="1" applyAlignment="1">
      <alignment horizontal="center" vertical="center"/>
    </xf>
    <xf numFmtId="3" fontId="9" fillId="0" borderId="4" xfId="0" applyNumberFormat="1" applyFont="1" applyFill="1" applyBorder="1" applyAlignment="1" applyProtection="1">
      <alignment horizontal="center" vertical="center"/>
    </xf>
    <xf numFmtId="178" fontId="78" fillId="0" borderId="1" xfId="61" applyNumberFormat="1" applyFont="1" applyFill="1" applyBorder="1">
      <alignment vertical="center"/>
    </xf>
    <xf numFmtId="182" fontId="25" fillId="0" borderId="1" xfId="61" applyNumberFormat="1" applyFont="1" applyFill="1" applyBorder="1" applyAlignment="1">
      <alignment horizontal="right" vertical="center"/>
    </xf>
    <xf numFmtId="182" fontId="78" fillId="0" borderId="1" xfId="61" applyNumberFormat="1" applyFont="1" applyFill="1" applyBorder="1">
      <alignment vertical="center"/>
    </xf>
    <xf numFmtId="182" fontId="38" fillId="0" borderId="1" xfId="61" applyNumberFormat="1" applyFont="1" applyFill="1" applyBorder="1">
      <alignment vertical="center"/>
    </xf>
    <xf numFmtId="182" fontId="7" fillId="0" borderId="1" xfId="61" applyNumberFormat="1" applyFont="1" applyFill="1" applyBorder="1" applyAlignment="1">
      <alignment horizontal="right" vertical="center"/>
    </xf>
    <xf numFmtId="0" fontId="38" fillId="0" borderId="1" xfId="61" applyFont="1" applyFill="1" applyBorder="1">
      <alignment vertical="center"/>
    </xf>
    <xf numFmtId="0" fontId="45" fillId="0" borderId="1" xfId="61" applyFont="1" applyFill="1" applyBorder="1">
      <alignment vertical="center"/>
    </xf>
    <xf numFmtId="0" fontId="78" fillId="0" borderId="1" xfId="61" applyFont="1" applyFill="1" applyBorder="1">
      <alignment vertical="center"/>
    </xf>
    <xf numFmtId="0" fontId="82" fillId="0" borderId="1" xfId="61" applyFont="1" applyFill="1" applyBorder="1">
      <alignment vertical="center"/>
    </xf>
    <xf numFmtId="178" fontId="7" fillId="0" borderId="1" xfId="76" applyNumberFormat="1" applyFont="1" applyFill="1" applyBorder="1" applyAlignment="1">
      <alignment horizontal="right"/>
    </xf>
    <xf numFmtId="177" fontId="19" fillId="0" borderId="0" xfId="76" applyNumberFormat="1" applyFont="1" applyFill="1"/>
    <xf numFmtId="178" fontId="7" fillId="0" borderId="1" xfId="76" applyNumberFormat="1" applyFont="1" applyFill="1" applyBorder="1"/>
    <xf numFmtId="0" fontId="20" fillId="0" borderId="0" xfId="61" applyFont="1" applyFill="1" applyBorder="1" applyAlignment="1">
      <alignment horizontal="right" vertical="center"/>
    </xf>
    <xf numFmtId="0" fontId="24" fillId="0" borderId="1" xfId="78" applyFont="1" applyFill="1" applyBorder="1" applyAlignment="1">
      <alignment horizontal="center" vertical="center"/>
    </xf>
    <xf numFmtId="0" fontId="32" fillId="0" borderId="1" xfId="61" applyNumberFormat="1" applyFont="1" applyFill="1" applyBorder="1">
      <alignment vertical="center"/>
    </xf>
    <xf numFmtId="0" fontId="19" fillId="0" borderId="1" xfId="78" applyFont="1" applyFill="1" applyBorder="1"/>
    <xf numFmtId="180" fontId="32" fillId="0" borderId="1" xfId="61" applyNumberFormat="1" applyFont="1" applyFill="1" applyBorder="1" applyAlignment="1">
      <alignment horizontal="left" vertical="center" indent="1"/>
    </xf>
    <xf numFmtId="0" fontId="32" fillId="2" borderId="1" xfId="61" applyFont="1" applyFill="1" applyBorder="1">
      <alignment vertical="center"/>
    </xf>
    <xf numFmtId="0" fontId="42" fillId="0" borderId="0" xfId="0" applyFont="1" applyFill="1" applyAlignment="1">
      <alignment vertical="center"/>
    </xf>
    <xf numFmtId="0" fontId="9" fillId="0" borderId="0" xfId="0" applyFont="1" applyFill="1" applyBorder="1" applyAlignment="1">
      <alignment vertical="center"/>
    </xf>
    <xf numFmtId="0" fontId="43" fillId="0" borderId="0" xfId="0" applyFont="1" applyFill="1" applyBorder="1" applyAlignment="1">
      <alignment vertical="center"/>
    </xf>
    <xf numFmtId="0" fontId="37" fillId="0" borderId="4" xfId="61" applyFont="1" applyFill="1" applyBorder="1" applyAlignment="1">
      <alignment horizontal="right"/>
    </xf>
    <xf numFmtId="0" fontId="79" fillId="0" borderId="1" xfId="88" applyFont="1" applyFill="1" applyBorder="1" applyAlignment="1" applyProtection="1">
      <alignment horizontal="left" vertical="center" wrapText="1"/>
      <protection locked="0"/>
    </xf>
    <xf numFmtId="177" fontId="25" fillId="0" borderId="1" xfId="1" applyNumberFormat="1" applyFont="1" applyFill="1" applyBorder="1" applyAlignment="1" applyProtection="1">
      <alignment horizontal="right" vertical="center"/>
    </xf>
    <xf numFmtId="0" fontId="42" fillId="0" borderId="1" xfId="0" applyNumberFormat="1" applyFont="1" applyFill="1" applyBorder="1" applyAlignment="1" applyProtection="1">
      <alignment horizontal="left" vertical="center"/>
    </xf>
    <xf numFmtId="0" fontId="38" fillId="0" borderId="8" xfId="61" applyFont="1" applyFill="1" applyBorder="1" applyAlignment="1">
      <alignment vertical="center" wrapText="1"/>
    </xf>
    <xf numFmtId="0" fontId="20" fillId="2" borderId="0" xfId="61" applyFill="1">
      <alignment vertical="center"/>
    </xf>
    <xf numFmtId="0" fontId="20" fillId="0" borderId="0" xfId="61" applyFill="1" applyAlignment="1">
      <alignment horizontal="left" vertical="center"/>
    </xf>
    <xf numFmtId="0" fontId="20" fillId="0" borderId="0" xfId="61" applyFill="1">
      <alignment vertical="center"/>
    </xf>
    <xf numFmtId="0" fontId="47" fillId="0" borderId="0" xfId="61" applyFont="1" applyFill="1">
      <alignment vertical="center"/>
    </xf>
    <xf numFmtId="181" fontId="20" fillId="0" borderId="0" xfId="61" applyNumberFormat="1" applyFill="1">
      <alignment vertical="center"/>
    </xf>
    <xf numFmtId="177" fontId="36" fillId="0" borderId="0" xfId="61" applyNumberFormat="1" applyFont="1" applyFill="1" applyAlignment="1">
      <alignment horizontal="center" vertical="center"/>
    </xf>
    <xf numFmtId="178" fontId="36" fillId="0" borderId="0" xfId="61" applyNumberFormat="1" applyFont="1" applyFill="1" applyAlignment="1">
      <alignment horizontal="center" vertical="center"/>
    </xf>
    <xf numFmtId="177" fontId="70" fillId="0" borderId="0" xfId="61" applyNumberFormat="1" applyFont="1" applyFill="1" applyAlignment="1">
      <alignment horizontal="center" vertical="center"/>
    </xf>
    <xf numFmtId="181" fontId="36" fillId="0" borderId="0" xfId="61" applyNumberFormat="1" applyFont="1" applyFill="1" applyAlignment="1">
      <alignment horizontal="center" vertical="center"/>
    </xf>
    <xf numFmtId="0" fontId="7" fillId="2" borderId="1" xfId="61" applyFont="1" applyFill="1" applyBorder="1" applyAlignment="1">
      <alignment horizontal="center" vertical="center" shrinkToFit="1"/>
    </xf>
    <xf numFmtId="178" fontId="7" fillId="2" borderId="1" xfId="89" applyNumberFormat="1" applyFont="1" applyFill="1" applyBorder="1" applyAlignment="1" applyProtection="1">
      <alignment horizontal="center" vertical="center" wrapText="1" shrinkToFit="1"/>
      <protection locked="0"/>
    </xf>
    <xf numFmtId="181" fontId="7" fillId="0" borderId="1" xfId="89" applyNumberFormat="1" applyFont="1" applyFill="1" applyBorder="1" applyAlignment="1" applyProtection="1">
      <alignment horizontal="center" vertical="center" wrapText="1" shrinkToFit="1"/>
      <protection locked="0"/>
    </xf>
    <xf numFmtId="0" fontId="7" fillId="2" borderId="1" xfId="61" applyFont="1" applyFill="1" applyBorder="1" applyAlignment="1">
      <alignment horizontal="center" vertical="center"/>
    </xf>
    <xf numFmtId="177" fontId="83" fillId="2" borderId="1" xfId="61" applyNumberFormat="1" applyFont="1" applyFill="1" applyBorder="1">
      <alignment vertical="center"/>
    </xf>
    <xf numFmtId="181" fontId="83" fillId="2" borderId="1" xfId="61" applyNumberFormat="1" applyFont="1" applyFill="1" applyBorder="1">
      <alignment vertical="center"/>
    </xf>
    <xf numFmtId="182" fontId="83" fillId="2" borderId="1" xfId="61" applyNumberFormat="1" applyFont="1" applyFill="1" applyBorder="1">
      <alignment vertical="center"/>
    </xf>
    <xf numFmtId="0" fontId="7" fillId="2" borderId="1" xfId="88" applyFont="1" applyFill="1" applyBorder="1" applyAlignment="1" applyProtection="1">
      <alignment horizontal="left" vertical="center" wrapText="1" shrinkToFit="1"/>
      <protection locked="0"/>
    </xf>
    <xf numFmtId="178" fontId="84" fillId="2" borderId="1" xfId="66" applyNumberFormat="1" applyFont="1" applyFill="1" applyBorder="1">
      <alignment vertical="center"/>
    </xf>
    <xf numFmtId="0" fontId="40" fillId="2" borderId="1" xfId="61" applyFont="1" applyFill="1" applyBorder="1" applyAlignment="1">
      <alignment vertical="center" shrinkToFit="1"/>
    </xf>
    <xf numFmtId="178" fontId="84" fillId="2" borderId="1" xfId="66" applyNumberFormat="1" applyFont="1" applyFill="1" applyBorder="1" applyAlignment="1">
      <alignment horizontal="right" vertical="center"/>
    </xf>
    <xf numFmtId="177" fontId="40" fillId="2" borderId="1" xfId="61" applyNumberFormat="1" applyFont="1" applyFill="1" applyBorder="1" applyAlignment="1">
      <alignment horizontal="right" vertical="center"/>
    </xf>
    <xf numFmtId="181" fontId="40" fillId="2" borderId="1" xfId="61" applyNumberFormat="1" applyFont="1" applyFill="1" applyBorder="1">
      <alignment vertical="center"/>
    </xf>
    <xf numFmtId="182" fontId="40" fillId="2" borderId="1" xfId="61" applyNumberFormat="1" applyFont="1" applyFill="1" applyBorder="1">
      <alignment vertical="center"/>
    </xf>
    <xf numFmtId="0" fontId="40" fillId="0" borderId="1" xfId="61" applyFont="1" applyFill="1" applyBorder="1" applyAlignment="1">
      <alignment vertical="center" shrinkToFit="1"/>
    </xf>
    <xf numFmtId="177" fontId="40" fillId="0" borderId="1" xfId="61" applyNumberFormat="1" applyFont="1" applyFill="1" applyBorder="1" applyAlignment="1">
      <alignment horizontal="right" vertical="center"/>
    </xf>
    <xf numFmtId="182" fontId="40" fillId="0" borderId="1" xfId="61" applyNumberFormat="1" applyFont="1" applyFill="1" applyBorder="1">
      <alignment vertical="center"/>
    </xf>
    <xf numFmtId="0" fontId="40" fillId="0" borderId="1" xfId="61" applyFont="1" applyFill="1" applyBorder="1" applyAlignment="1">
      <alignment horizontal="right" vertical="center"/>
    </xf>
    <xf numFmtId="177" fontId="83" fillId="2" borderId="1" xfId="61" applyNumberFormat="1" applyFont="1" applyFill="1" applyBorder="1" applyAlignment="1">
      <alignment horizontal="right" vertical="center"/>
    </xf>
    <xf numFmtId="177" fontId="85" fillId="2" borderId="1" xfId="66" applyNumberFormat="1" applyFont="1" applyFill="1" applyBorder="1" applyAlignment="1">
      <alignment horizontal="right" vertical="center"/>
    </xf>
    <xf numFmtId="0" fontId="40" fillId="2" borderId="1" xfId="61" applyFont="1" applyFill="1" applyBorder="1" applyAlignment="1">
      <alignment horizontal="right" vertical="center"/>
    </xf>
    <xf numFmtId="0" fontId="41" fillId="2" borderId="1" xfId="65" applyFont="1" applyFill="1" applyBorder="1" applyAlignment="1">
      <alignment vertical="center" shrinkToFit="1"/>
    </xf>
    <xf numFmtId="0" fontId="41" fillId="0" borderId="1" xfId="65" applyFont="1" applyFill="1" applyBorder="1" applyAlignment="1">
      <alignment vertical="center" shrinkToFit="1"/>
    </xf>
    <xf numFmtId="0" fontId="37" fillId="0" borderId="8" xfId="61" applyFont="1" applyFill="1" applyBorder="1" applyAlignment="1">
      <alignment horizontal="left" vertical="center" wrapText="1"/>
    </xf>
    <xf numFmtId="0" fontId="33" fillId="0" borderId="0" xfId="61" applyFont="1" applyFill="1" applyAlignment="1">
      <alignment horizontal="left" vertical="center"/>
    </xf>
    <xf numFmtId="0" fontId="35" fillId="0" borderId="0" xfId="61" applyFont="1" applyFill="1" applyAlignment="1">
      <alignment vertical="center"/>
    </xf>
    <xf numFmtId="181" fontId="35" fillId="0" borderId="0" xfId="61" applyNumberFormat="1" applyFont="1" applyFill="1" applyAlignment="1">
      <alignment vertical="center"/>
    </xf>
    <xf numFmtId="0" fontId="40" fillId="0" borderId="4" xfId="61" applyFont="1" applyFill="1" applyBorder="1" applyAlignment="1">
      <alignment horizontal="right" vertical="center"/>
    </xf>
    <xf numFmtId="0" fontId="7" fillId="2" borderId="1" xfId="89" applyFont="1" applyFill="1" applyBorder="1" applyAlignment="1" applyProtection="1">
      <alignment horizontal="center" vertical="center" wrapText="1" shrinkToFit="1"/>
      <protection locked="0"/>
    </xf>
    <xf numFmtId="182" fontId="85" fillId="2" borderId="1" xfId="89" applyNumberFormat="1" applyFont="1" applyFill="1" applyBorder="1" applyAlignment="1" applyProtection="1">
      <alignment horizontal="center" vertical="center" wrapText="1"/>
      <protection locked="0"/>
    </xf>
    <xf numFmtId="177" fontId="84" fillId="2" borderId="1" xfId="66" applyNumberFormat="1" applyFont="1" applyFill="1" applyBorder="1">
      <alignment vertical="center"/>
    </xf>
    <xf numFmtId="178" fontId="85" fillId="2" borderId="1" xfId="66" applyNumberFormat="1" applyFont="1" applyFill="1" applyBorder="1">
      <alignment vertical="center"/>
    </xf>
    <xf numFmtId="181" fontId="85" fillId="2" borderId="1" xfId="66" applyNumberFormat="1" applyFont="1" applyFill="1" applyBorder="1">
      <alignment vertical="center"/>
    </xf>
    <xf numFmtId="177" fontId="41" fillId="2" borderId="1" xfId="66" applyNumberFormat="1" applyFont="1" applyFill="1" applyBorder="1" applyAlignment="1">
      <alignment horizontal="right" vertical="center"/>
    </xf>
    <xf numFmtId="178" fontId="42" fillId="2" borderId="1" xfId="66" applyNumberFormat="1" applyFont="1" applyFill="1" applyBorder="1" applyAlignment="1">
      <alignment horizontal="right" vertical="center"/>
    </xf>
    <xf numFmtId="181" fontId="42" fillId="2" borderId="1" xfId="66" applyNumberFormat="1" applyFont="1" applyFill="1" applyBorder="1">
      <alignment vertical="center"/>
    </xf>
    <xf numFmtId="182" fontId="40" fillId="2" borderId="1" xfId="89" applyNumberFormat="1" applyFont="1" applyFill="1" applyBorder="1" applyAlignment="1" applyProtection="1">
      <alignment horizontal="center" vertical="center" wrapText="1"/>
      <protection locked="0"/>
    </xf>
    <xf numFmtId="182" fontId="40" fillId="0" borderId="1" xfId="89" applyNumberFormat="1" applyFont="1" applyFill="1" applyBorder="1" applyAlignment="1" applyProtection="1">
      <alignment horizontal="center" vertical="center" wrapText="1"/>
      <protection locked="0"/>
    </xf>
    <xf numFmtId="177" fontId="41" fillId="0" borderId="1" xfId="66" applyNumberFormat="1" applyFont="1" applyFill="1" applyBorder="1" applyAlignment="1">
      <alignment horizontal="right" vertical="center"/>
    </xf>
    <xf numFmtId="178" fontId="42" fillId="0" borderId="1" xfId="66" applyNumberFormat="1" applyFont="1" applyFill="1" applyBorder="1" applyAlignment="1">
      <alignment horizontal="right" vertical="center"/>
    </xf>
    <xf numFmtId="178" fontId="41" fillId="5" borderId="1" xfId="66" applyNumberFormat="1" applyFont="1" applyFill="1" applyBorder="1" applyAlignment="1">
      <alignment horizontal="right" vertical="center"/>
    </xf>
    <xf numFmtId="182" fontId="42" fillId="2" borderId="1" xfId="89" applyNumberFormat="1" applyFont="1" applyFill="1" applyBorder="1" applyAlignment="1" applyProtection="1">
      <alignment horizontal="center" vertical="center" wrapText="1"/>
      <protection locked="0"/>
    </xf>
    <xf numFmtId="0" fontId="41" fillId="0" borderId="11" xfId="65" applyFont="1" applyFill="1" applyBorder="1" applyAlignment="1">
      <alignment vertical="center" shrinkToFit="1"/>
    </xf>
    <xf numFmtId="178" fontId="41" fillId="0" borderId="1" xfId="65" applyNumberFormat="1" applyFont="1" applyFill="1" applyBorder="1">
      <alignment vertical="center"/>
    </xf>
    <xf numFmtId="177" fontId="41" fillId="0" borderId="1" xfId="65" applyNumberFormat="1" applyFont="1" applyFill="1" applyBorder="1">
      <alignment vertical="center"/>
    </xf>
    <xf numFmtId="0" fontId="41" fillId="0" borderId="1" xfId="65" applyFont="1" applyFill="1" applyBorder="1">
      <alignment vertical="center"/>
    </xf>
    <xf numFmtId="177" fontId="42" fillId="0" borderId="1" xfId="61" applyNumberFormat="1" applyFont="1" applyFill="1" applyBorder="1" applyAlignment="1">
      <alignment horizontal="right" vertical="center"/>
    </xf>
    <xf numFmtId="182" fontId="83" fillId="2" borderId="1" xfId="61" applyNumberFormat="1" applyFont="1" applyFill="1" applyBorder="1" applyAlignment="1">
      <alignment horizontal="right" vertical="center"/>
    </xf>
    <xf numFmtId="182" fontId="85" fillId="2" borderId="1" xfId="61" applyNumberFormat="1" applyFont="1" applyFill="1" applyBorder="1" applyAlignment="1">
      <alignment horizontal="right" vertical="center"/>
    </xf>
    <xf numFmtId="177" fontId="20" fillId="2" borderId="0" xfId="61" applyNumberFormat="1" applyFill="1">
      <alignment vertical="center"/>
    </xf>
    <xf numFmtId="182" fontId="20" fillId="2" borderId="0" xfId="61" applyNumberFormat="1" applyFill="1">
      <alignment vertical="center"/>
    </xf>
    <xf numFmtId="182" fontId="40" fillId="2" borderId="1" xfId="61" applyNumberFormat="1" applyFont="1" applyFill="1" applyBorder="1" applyAlignment="1">
      <alignment horizontal="right" vertical="center"/>
    </xf>
    <xf numFmtId="182" fontId="42" fillId="2" borderId="1" xfId="61" applyNumberFormat="1" applyFont="1" applyFill="1" applyBorder="1" applyAlignment="1">
      <alignment horizontal="right" vertical="center"/>
    </xf>
    <xf numFmtId="182" fontId="40" fillId="0" borderId="1" xfId="61" applyNumberFormat="1" applyFont="1" applyFill="1" applyBorder="1" applyAlignment="1">
      <alignment horizontal="right" vertical="center"/>
    </xf>
    <xf numFmtId="182" fontId="42" fillId="0" borderId="1" xfId="61" applyNumberFormat="1" applyFont="1" applyFill="1" applyBorder="1" applyAlignment="1">
      <alignment horizontal="right" vertical="center"/>
    </xf>
    <xf numFmtId="182" fontId="20" fillId="0" borderId="0" xfId="61" applyNumberFormat="1" applyFill="1">
      <alignment vertical="center"/>
    </xf>
  </cellXfs>
  <cellStyles count="1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3" xfId="50"/>
    <cellStyle name="百分比 3 2" xfId="51"/>
    <cellStyle name="标题 1 2" xfId="52"/>
    <cellStyle name="标题 2 2" xfId="53"/>
    <cellStyle name="标题 3 2" xfId="54"/>
    <cellStyle name="标题 4 2" xfId="55"/>
    <cellStyle name="标题 5" xfId="56"/>
    <cellStyle name="差 2" xfId="57"/>
    <cellStyle name="常规 10" xfId="58"/>
    <cellStyle name="常规 10 2" xfId="59"/>
    <cellStyle name="常规 11" xfId="60"/>
    <cellStyle name="常规 2" xfId="61"/>
    <cellStyle name="常规 2 2" xfId="62"/>
    <cellStyle name="常规 2 2 2" xfId="63"/>
    <cellStyle name="常规 2 2 3" xfId="64"/>
    <cellStyle name="常规 2 3" xfId="65"/>
    <cellStyle name="常规 2 3 2" xfId="66"/>
    <cellStyle name="常规 2 4" xfId="67"/>
    <cellStyle name="常规 2 5" xfId="68"/>
    <cellStyle name="常规 2 6" xfId="69"/>
    <cellStyle name="常规 2 6 2" xfId="70"/>
    <cellStyle name="常规 2 7" xfId="71"/>
    <cellStyle name="常规 2 8" xfId="72"/>
    <cellStyle name="常规 3" xfId="73"/>
    <cellStyle name="常规 3 2" xfId="74"/>
    <cellStyle name="常规 3 2 2" xfId="75"/>
    <cellStyle name="常规 3 3" xfId="76"/>
    <cellStyle name="常规 3 4" xfId="77"/>
    <cellStyle name="常规 4" xfId="78"/>
    <cellStyle name="常规 4 2" xfId="79"/>
    <cellStyle name="常规 4 2 2" xfId="80"/>
    <cellStyle name="常规 4 2 3" xfId="81"/>
    <cellStyle name="常规 4 3" xfId="82"/>
    <cellStyle name="常规 46" xfId="83"/>
    <cellStyle name="常规 5" xfId="84"/>
    <cellStyle name="常规 6" xfId="85"/>
    <cellStyle name="常规 7" xfId="86"/>
    <cellStyle name="常规 8" xfId="87"/>
    <cellStyle name="常规 9" xfId="88"/>
    <cellStyle name="常规_2007人代会数据 2" xfId="89"/>
    <cellStyle name="好 2" xfId="90"/>
    <cellStyle name="汇总 2" xfId="91"/>
    <cellStyle name="汇总 2 2" xfId="92"/>
    <cellStyle name="汇总 2 2 2" xfId="93"/>
    <cellStyle name="汇总 2 3" xfId="94"/>
    <cellStyle name="计算 2" xfId="95"/>
    <cellStyle name="计算 2 2" xfId="96"/>
    <cellStyle name="计算 2 2 2" xfId="97"/>
    <cellStyle name="计算 2 3" xfId="98"/>
    <cellStyle name="检查单元格 2" xfId="99"/>
    <cellStyle name="解释性文本 2" xfId="100"/>
    <cellStyle name="警告文本 2" xfId="101"/>
    <cellStyle name="链接单元格 2" xfId="102"/>
    <cellStyle name="千位分隔 2" xfId="103"/>
    <cellStyle name="千位分隔 2 2" xfId="104"/>
    <cellStyle name="千位分隔 2 3" xfId="105"/>
    <cellStyle name="千位分隔 2 3 2 2 2" xfId="106"/>
    <cellStyle name="千位分隔 2 3 2 2 2 2" xfId="107"/>
    <cellStyle name="千位分隔 2 3 2 2 2 3" xfId="108"/>
    <cellStyle name="千位分隔 2 4 2" xfId="109"/>
    <cellStyle name="千位分隔[0] 2" xfId="110"/>
    <cellStyle name="千位分隔[0] 3" xfId="111"/>
    <cellStyle name="千位分隔[0] 3 2" xfId="112"/>
    <cellStyle name="千位分隔[0] 4" xfId="113"/>
    <cellStyle name="千位分隔[0] 5" xfId="114"/>
    <cellStyle name="千位分隔[0] 6" xfId="115"/>
    <cellStyle name="千位分隔[0] 6 2" xfId="116"/>
    <cellStyle name="千位分隔[0] 7" xfId="117"/>
    <cellStyle name="适中 2" xfId="118"/>
    <cellStyle name="输出 2" xfId="119"/>
    <cellStyle name="输出 2 2" xfId="120"/>
    <cellStyle name="输出 2 2 2" xfId="121"/>
    <cellStyle name="输出 2 3" xfId="122"/>
    <cellStyle name="输入 2" xfId="123"/>
    <cellStyle name="输入 2 2" xfId="124"/>
    <cellStyle name="输入 2 2 2" xfId="125"/>
    <cellStyle name="输入 2 3" xfId="126"/>
    <cellStyle name="样式 1" xfId="127"/>
    <cellStyle name="注释 2" xfId="128"/>
    <cellStyle name="注释 2 2" xfId="129"/>
    <cellStyle name="注释 2 2 2" xfId="130"/>
    <cellStyle name="注释 2 3" xfId="131"/>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pageSetUpPr fitToPage="1"/>
  </sheetPr>
  <dimension ref="A1:S33"/>
  <sheetViews>
    <sheetView showZeros="0" zoomScale="115" zoomScaleNormal="115" workbookViewId="0">
      <pane xSplit="1" ySplit="4" topLeftCell="B5" activePane="bottomRight" state="frozen"/>
      <selection/>
      <selection pane="topRight"/>
      <selection pane="bottomLeft"/>
      <selection pane="bottomRight" activeCell="Q10" sqref="Q10"/>
    </sheetView>
  </sheetViews>
  <sheetFormatPr defaultColWidth="9" defaultRowHeight="21.95" customHeight="1"/>
  <cols>
    <col min="1" max="1" width="28.75" style="422" customWidth="1"/>
    <col min="2" max="2" width="10.5" style="422" customWidth="1"/>
    <col min="3" max="3" width="9.875" style="422" customWidth="1"/>
    <col min="4" max="4" width="8.75" style="423" customWidth="1"/>
    <col min="5" max="5" width="9.875" style="422" customWidth="1"/>
    <col min="6" max="6" width="6.75" style="422" hidden="1" customWidth="1"/>
    <col min="7" max="7" width="10.5" style="424" hidden="1" customWidth="1"/>
    <col min="8" max="8" width="8.375" style="422" customWidth="1"/>
    <col min="9" max="9" width="9.5" style="422" customWidth="1"/>
    <col min="10" max="10" width="30.625" style="422" customWidth="1"/>
    <col min="11" max="12" width="10.5" style="422" customWidth="1"/>
    <col min="13" max="13" width="8.75" style="423" customWidth="1"/>
    <col min="14" max="14" width="10.5" style="422" customWidth="1"/>
    <col min="15" max="15" width="10.5" style="422" hidden="1" customWidth="1"/>
    <col min="16" max="16" width="10.5" style="424" hidden="1" customWidth="1"/>
    <col min="17" max="17" width="8.375" style="422" customWidth="1"/>
    <col min="18" max="18" width="9.5" style="422" customWidth="1"/>
    <col min="19" max="19" width="13.5" style="422" customWidth="1"/>
    <col min="20" max="260" width="9" style="422"/>
    <col min="261" max="261" width="4.875" style="422" customWidth="1"/>
    <col min="262" max="262" width="30.625" style="422" customWidth="1"/>
    <col min="263" max="263" width="17" style="422" customWidth="1"/>
    <col min="264" max="264" width="13.5" style="422" customWidth="1"/>
    <col min="265" max="265" width="32.125" style="422" customWidth="1"/>
    <col min="266" max="266" width="15.5" style="422" customWidth="1"/>
    <col min="267" max="267" width="12.25" style="422" customWidth="1"/>
    <col min="268" max="516" width="9" style="422"/>
    <col min="517" max="517" width="4.875" style="422" customWidth="1"/>
    <col min="518" max="518" width="30.625" style="422" customWidth="1"/>
    <col min="519" max="519" width="17" style="422" customWidth="1"/>
    <col min="520" max="520" width="13.5" style="422" customWidth="1"/>
    <col min="521" max="521" width="32.125" style="422" customWidth="1"/>
    <col min="522" max="522" width="15.5" style="422" customWidth="1"/>
    <col min="523" max="523" width="12.25" style="422" customWidth="1"/>
    <col min="524" max="772" width="9" style="422"/>
    <col min="773" max="773" width="4.875" style="422" customWidth="1"/>
    <col min="774" max="774" width="30.625" style="422" customWidth="1"/>
    <col min="775" max="775" width="17" style="422" customWidth="1"/>
    <col min="776" max="776" width="13.5" style="422" customWidth="1"/>
    <col min="777" max="777" width="32.125" style="422" customWidth="1"/>
    <col min="778" max="778" width="15.5" style="422" customWidth="1"/>
    <col min="779" max="779" width="12.25" style="422" customWidth="1"/>
    <col min="780" max="1028" width="9" style="422"/>
    <col min="1029" max="1029" width="4.875" style="422" customWidth="1"/>
    <col min="1030" max="1030" width="30.625" style="422" customWidth="1"/>
    <col min="1031" max="1031" width="17" style="422" customWidth="1"/>
    <col min="1032" max="1032" width="13.5" style="422" customWidth="1"/>
    <col min="1033" max="1033" width="32.125" style="422" customWidth="1"/>
    <col min="1034" max="1034" width="15.5" style="422" customWidth="1"/>
    <col min="1035" max="1035" width="12.25" style="422" customWidth="1"/>
    <col min="1036" max="1284" width="9" style="422"/>
    <col min="1285" max="1285" width="4.875" style="422" customWidth="1"/>
    <col min="1286" max="1286" width="30.625" style="422" customWidth="1"/>
    <col min="1287" max="1287" width="17" style="422" customWidth="1"/>
    <col min="1288" max="1288" width="13.5" style="422" customWidth="1"/>
    <col min="1289" max="1289" width="32.125" style="422" customWidth="1"/>
    <col min="1290" max="1290" width="15.5" style="422" customWidth="1"/>
    <col min="1291" max="1291" width="12.25" style="422" customWidth="1"/>
    <col min="1292" max="1540" width="9" style="422"/>
    <col min="1541" max="1541" width="4.875" style="422" customWidth="1"/>
    <col min="1542" max="1542" width="30.625" style="422" customWidth="1"/>
    <col min="1543" max="1543" width="17" style="422" customWidth="1"/>
    <col min="1544" max="1544" width="13.5" style="422" customWidth="1"/>
    <col min="1545" max="1545" width="32.125" style="422" customWidth="1"/>
    <col min="1546" max="1546" width="15.5" style="422" customWidth="1"/>
    <col min="1547" max="1547" width="12.25" style="422" customWidth="1"/>
    <col min="1548" max="1796" width="9" style="422"/>
    <col min="1797" max="1797" width="4.875" style="422" customWidth="1"/>
    <col min="1798" max="1798" width="30.625" style="422" customWidth="1"/>
    <col min="1799" max="1799" width="17" style="422" customWidth="1"/>
    <col min="1800" max="1800" width="13.5" style="422" customWidth="1"/>
    <col min="1801" max="1801" width="32.125" style="422" customWidth="1"/>
    <col min="1802" max="1802" width="15.5" style="422" customWidth="1"/>
    <col min="1803" max="1803" width="12.25" style="422" customWidth="1"/>
    <col min="1804" max="2052" width="9" style="422"/>
    <col min="2053" max="2053" width="4.875" style="422" customWidth="1"/>
    <col min="2054" max="2054" width="30.625" style="422" customWidth="1"/>
    <col min="2055" max="2055" width="17" style="422" customWidth="1"/>
    <col min="2056" max="2056" width="13.5" style="422" customWidth="1"/>
    <col min="2057" max="2057" width="32.125" style="422" customWidth="1"/>
    <col min="2058" max="2058" width="15.5" style="422" customWidth="1"/>
    <col min="2059" max="2059" width="12.25" style="422" customWidth="1"/>
    <col min="2060" max="2308" width="9" style="422"/>
    <col min="2309" max="2309" width="4.875" style="422" customWidth="1"/>
    <col min="2310" max="2310" width="30.625" style="422" customWidth="1"/>
    <col min="2311" max="2311" width="17" style="422" customWidth="1"/>
    <col min="2312" max="2312" width="13.5" style="422" customWidth="1"/>
    <col min="2313" max="2313" width="32.125" style="422" customWidth="1"/>
    <col min="2314" max="2314" width="15.5" style="422" customWidth="1"/>
    <col min="2315" max="2315" width="12.25" style="422" customWidth="1"/>
    <col min="2316" max="2564" width="9" style="422"/>
    <col min="2565" max="2565" width="4.875" style="422" customWidth="1"/>
    <col min="2566" max="2566" width="30.625" style="422" customWidth="1"/>
    <col min="2567" max="2567" width="17" style="422" customWidth="1"/>
    <col min="2568" max="2568" width="13.5" style="422" customWidth="1"/>
    <col min="2569" max="2569" width="32.125" style="422" customWidth="1"/>
    <col min="2570" max="2570" width="15.5" style="422" customWidth="1"/>
    <col min="2571" max="2571" width="12.25" style="422" customWidth="1"/>
    <col min="2572" max="2820" width="9" style="422"/>
    <col min="2821" max="2821" width="4.875" style="422" customWidth="1"/>
    <col min="2822" max="2822" width="30.625" style="422" customWidth="1"/>
    <col min="2823" max="2823" width="17" style="422" customWidth="1"/>
    <col min="2824" max="2824" width="13.5" style="422" customWidth="1"/>
    <col min="2825" max="2825" width="32.125" style="422" customWidth="1"/>
    <col min="2826" max="2826" width="15.5" style="422" customWidth="1"/>
    <col min="2827" max="2827" width="12.25" style="422" customWidth="1"/>
    <col min="2828" max="3076" width="9" style="422"/>
    <col min="3077" max="3077" width="4.875" style="422" customWidth="1"/>
    <col min="3078" max="3078" width="30.625" style="422" customWidth="1"/>
    <col min="3079" max="3079" width="17" style="422" customWidth="1"/>
    <col min="3080" max="3080" width="13.5" style="422" customWidth="1"/>
    <col min="3081" max="3081" width="32.125" style="422" customWidth="1"/>
    <col min="3082" max="3082" width="15.5" style="422" customWidth="1"/>
    <col min="3083" max="3083" width="12.25" style="422" customWidth="1"/>
    <col min="3084" max="3332" width="9" style="422"/>
    <col min="3333" max="3333" width="4.875" style="422" customWidth="1"/>
    <col min="3334" max="3334" width="30.625" style="422" customWidth="1"/>
    <col min="3335" max="3335" width="17" style="422" customWidth="1"/>
    <col min="3336" max="3336" width="13.5" style="422" customWidth="1"/>
    <col min="3337" max="3337" width="32.125" style="422" customWidth="1"/>
    <col min="3338" max="3338" width="15.5" style="422" customWidth="1"/>
    <col min="3339" max="3339" width="12.25" style="422" customWidth="1"/>
    <col min="3340" max="3588" width="9" style="422"/>
    <col min="3589" max="3589" width="4.875" style="422" customWidth="1"/>
    <col min="3590" max="3590" width="30.625" style="422" customWidth="1"/>
    <col min="3591" max="3591" width="17" style="422" customWidth="1"/>
    <col min="3592" max="3592" width="13.5" style="422" customWidth="1"/>
    <col min="3593" max="3593" width="32.125" style="422" customWidth="1"/>
    <col min="3594" max="3594" width="15.5" style="422" customWidth="1"/>
    <col min="3595" max="3595" width="12.25" style="422" customWidth="1"/>
    <col min="3596" max="3844" width="9" style="422"/>
    <col min="3845" max="3845" width="4.875" style="422" customWidth="1"/>
    <col min="3846" max="3846" width="30.625" style="422" customWidth="1"/>
    <col min="3847" max="3847" width="17" style="422" customWidth="1"/>
    <col min="3848" max="3848" width="13.5" style="422" customWidth="1"/>
    <col min="3849" max="3849" width="32.125" style="422" customWidth="1"/>
    <col min="3850" max="3850" width="15.5" style="422" customWidth="1"/>
    <col min="3851" max="3851" width="12.25" style="422" customWidth="1"/>
    <col min="3852" max="4100" width="9" style="422"/>
    <col min="4101" max="4101" width="4.875" style="422" customWidth="1"/>
    <col min="4102" max="4102" width="30.625" style="422" customWidth="1"/>
    <col min="4103" max="4103" width="17" style="422" customWidth="1"/>
    <col min="4104" max="4104" width="13.5" style="422" customWidth="1"/>
    <col min="4105" max="4105" width="32.125" style="422" customWidth="1"/>
    <col min="4106" max="4106" width="15.5" style="422" customWidth="1"/>
    <col min="4107" max="4107" width="12.25" style="422" customWidth="1"/>
    <col min="4108" max="4356" width="9" style="422"/>
    <col min="4357" max="4357" width="4.875" style="422" customWidth="1"/>
    <col min="4358" max="4358" width="30.625" style="422" customWidth="1"/>
    <col min="4359" max="4359" width="17" style="422" customWidth="1"/>
    <col min="4360" max="4360" width="13.5" style="422" customWidth="1"/>
    <col min="4361" max="4361" width="32.125" style="422" customWidth="1"/>
    <col min="4362" max="4362" width="15.5" style="422" customWidth="1"/>
    <col min="4363" max="4363" width="12.25" style="422" customWidth="1"/>
    <col min="4364" max="4612" width="9" style="422"/>
    <col min="4613" max="4613" width="4.875" style="422" customWidth="1"/>
    <col min="4614" max="4614" width="30.625" style="422" customWidth="1"/>
    <col min="4615" max="4615" width="17" style="422" customWidth="1"/>
    <col min="4616" max="4616" width="13.5" style="422" customWidth="1"/>
    <col min="4617" max="4617" width="32.125" style="422" customWidth="1"/>
    <col min="4618" max="4618" width="15.5" style="422" customWidth="1"/>
    <col min="4619" max="4619" width="12.25" style="422" customWidth="1"/>
    <col min="4620" max="4868" width="9" style="422"/>
    <col min="4869" max="4869" width="4.875" style="422" customWidth="1"/>
    <col min="4870" max="4870" width="30.625" style="422" customWidth="1"/>
    <col min="4871" max="4871" width="17" style="422" customWidth="1"/>
    <col min="4872" max="4872" width="13.5" style="422" customWidth="1"/>
    <col min="4873" max="4873" width="32.125" style="422" customWidth="1"/>
    <col min="4874" max="4874" width="15.5" style="422" customWidth="1"/>
    <col min="4875" max="4875" width="12.25" style="422" customWidth="1"/>
    <col min="4876" max="5124" width="9" style="422"/>
    <col min="5125" max="5125" width="4.875" style="422" customWidth="1"/>
    <col min="5126" max="5126" width="30.625" style="422" customWidth="1"/>
    <col min="5127" max="5127" width="17" style="422" customWidth="1"/>
    <col min="5128" max="5128" width="13.5" style="422" customWidth="1"/>
    <col min="5129" max="5129" width="32.125" style="422" customWidth="1"/>
    <col min="5130" max="5130" width="15.5" style="422" customWidth="1"/>
    <col min="5131" max="5131" width="12.25" style="422" customWidth="1"/>
    <col min="5132" max="5380" width="9" style="422"/>
    <col min="5381" max="5381" width="4.875" style="422" customWidth="1"/>
    <col min="5382" max="5382" width="30.625" style="422" customWidth="1"/>
    <col min="5383" max="5383" width="17" style="422" customWidth="1"/>
    <col min="5384" max="5384" width="13.5" style="422" customWidth="1"/>
    <col min="5385" max="5385" width="32.125" style="422" customWidth="1"/>
    <col min="5386" max="5386" width="15.5" style="422" customWidth="1"/>
    <col min="5387" max="5387" width="12.25" style="422" customWidth="1"/>
    <col min="5388" max="5636" width="9" style="422"/>
    <col min="5637" max="5637" width="4.875" style="422" customWidth="1"/>
    <col min="5638" max="5638" width="30.625" style="422" customWidth="1"/>
    <col min="5639" max="5639" width="17" style="422" customWidth="1"/>
    <col min="5640" max="5640" width="13.5" style="422" customWidth="1"/>
    <col min="5641" max="5641" width="32.125" style="422" customWidth="1"/>
    <col min="5642" max="5642" width="15.5" style="422" customWidth="1"/>
    <col min="5643" max="5643" width="12.25" style="422" customWidth="1"/>
    <col min="5644" max="5892" width="9" style="422"/>
    <col min="5893" max="5893" width="4.875" style="422" customWidth="1"/>
    <col min="5894" max="5894" width="30.625" style="422" customWidth="1"/>
    <col min="5895" max="5895" width="17" style="422" customWidth="1"/>
    <col min="5896" max="5896" width="13.5" style="422" customWidth="1"/>
    <col min="5897" max="5897" width="32.125" style="422" customWidth="1"/>
    <col min="5898" max="5898" width="15.5" style="422" customWidth="1"/>
    <col min="5899" max="5899" width="12.25" style="422" customWidth="1"/>
    <col min="5900" max="6148" width="9" style="422"/>
    <col min="6149" max="6149" width="4.875" style="422" customWidth="1"/>
    <col min="6150" max="6150" width="30.625" style="422" customWidth="1"/>
    <col min="6151" max="6151" width="17" style="422" customWidth="1"/>
    <col min="6152" max="6152" width="13.5" style="422" customWidth="1"/>
    <col min="6153" max="6153" width="32.125" style="422" customWidth="1"/>
    <col min="6154" max="6154" width="15.5" style="422" customWidth="1"/>
    <col min="6155" max="6155" width="12.25" style="422" customWidth="1"/>
    <col min="6156" max="6404" width="9" style="422"/>
    <col min="6405" max="6405" width="4.875" style="422" customWidth="1"/>
    <col min="6406" max="6406" width="30.625" style="422" customWidth="1"/>
    <col min="6407" max="6407" width="17" style="422" customWidth="1"/>
    <col min="6408" max="6408" width="13.5" style="422" customWidth="1"/>
    <col min="6409" max="6409" width="32.125" style="422" customWidth="1"/>
    <col min="6410" max="6410" width="15.5" style="422" customWidth="1"/>
    <col min="6411" max="6411" width="12.25" style="422" customWidth="1"/>
    <col min="6412" max="6660" width="9" style="422"/>
    <col min="6661" max="6661" width="4.875" style="422" customWidth="1"/>
    <col min="6662" max="6662" width="30.625" style="422" customWidth="1"/>
    <col min="6663" max="6663" width="17" style="422" customWidth="1"/>
    <col min="6664" max="6664" width="13.5" style="422" customWidth="1"/>
    <col min="6665" max="6665" width="32.125" style="422" customWidth="1"/>
    <col min="6666" max="6666" width="15.5" style="422" customWidth="1"/>
    <col min="6667" max="6667" width="12.25" style="422" customWidth="1"/>
    <col min="6668" max="6916" width="9" style="422"/>
    <col min="6917" max="6917" width="4.875" style="422" customWidth="1"/>
    <col min="6918" max="6918" width="30.625" style="422" customWidth="1"/>
    <col min="6919" max="6919" width="17" style="422" customWidth="1"/>
    <col min="6920" max="6920" width="13.5" style="422" customWidth="1"/>
    <col min="6921" max="6921" width="32.125" style="422" customWidth="1"/>
    <col min="6922" max="6922" width="15.5" style="422" customWidth="1"/>
    <col min="6923" max="6923" width="12.25" style="422" customWidth="1"/>
    <col min="6924" max="7172" width="9" style="422"/>
    <col min="7173" max="7173" width="4.875" style="422" customWidth="1"/>
    <col min="7174" max="7174" width="30.625" style="422" customWidth="1"/>
    <col min="7175" max="7175" width="17" style="422" customWidth="1"/>
    <col min="7176" max="7176" width="13.5" style="422" customWidth="1"/>
    <col min="7177" max="7177" width="32.125" style="422" customWidth="1"/>
    <col min="7178" max="7178" width="15.5" style="422" customWidth="1"/>
    <col min="7179" max="7179" width="12.25" style="422" customWidth="1"/>
    <col min="7180" max="7428" width="9" style="422"/>
    <col min="7429" max="7429" width="4.875" style="422" customWidth="1"/>
    <col min="7430" max="7430" width="30.625" style="422" customWidth="1"/>
    <col min="7431" max="7431" width="17" style="422" customWidth="1"/>
    <col min="7432" max="7432" width="13.5" style="422" customWidth="1"/>
    <col min="7433" max="7433" width="32.125" style="422" customWidth="1"/>
    <col min="7434" max="7434" width="15.5" style="422" customWidth="1"/>
    <col min="7435" max="7435" width="12.25" style="422" customWidth="1"/>
    <col min="7436" max="7684" width="9" style="422"/>
    <col min="7685" max="7685" width="4.875" style="422" customWidth="1"/>
    <col min="7686" max="7686" width="30.625" style="422" customWidth="1"/>
    <col min="7687" max="7687" width="17" style="422" customWidth="1"/>
    <col min="7688" max="7688" width="13.5" style="422" customWidth="1"/>
    <col min="7689" max="7689" width="32.125" style="422" customWidth="1"/>
    <col min="7690" max="7690" width="15.5" style="422" customWidth="1"/>
    <col min="7691" max="7691" width="12.25" style="422" customWidth="1"/>
    <col min="7692" max="7940" width="9" style="422"/>
    <col min="7941" max="7941" width="4.875" style="422" customWidth="1"/>
    <col min="7942" max="7942" width="30.625" style="422" customWidth="1"/>
    <col min="7943" max="7943" width="17" style="422" customWidth="1"/>
    <col min="7944" max="7944" width="13.5" style="422" customWidth="1"/>
    <col min="7945" max="7945" width="32.125" style="422" customWidth="1"/>
    <col min="7946" max="7946" width="15.5" style="422" customWidth="1"/>
    <col min="7947" max="7947" width="12.25" style="422" customWidth="1"/>
    <col min="7948" max="8196" width="9" style="422"/>
    <col min="8197" max="8197" width="4.875" style="422" customWidth="1"/>
    <col min="8198" max="8198" width="30.625" style="422" customWidth="1"/>
    <col min="8199" max="8199" width="17" style="422" customWidth="1"/>
    <col min="8200" max="8200" width="13.5" style="422" customWidth="1"/>
    <col min="8201" max="8201" width="32.125" style="422" customWidth="1"/>
    <col min="8202" max="8202" width="15.5" style="422" customWidth="1"/>
    <col min="8203" max="8203" width="12.25" style="422" customWidth="1"/>
    <col min="8204" max="8452" width="9" style="422"/>
    <col min="8453" max="8453" width="4.875" style="422" customWidth="1"/>
    <col min="8454" max="8454" width="30.625" style="422" customWidth="1"/>
    <col min="8455" max="8455" width="17" style="422" customWidth="1"/>
    <col min="8456" max="8456" width="13.5" style="422" customWidth="1"/>
    <col min="8457" max="8457" width="32.125" style="422" customWidth="1"/>
    <col min="8458" max="8458" width="15.5" style="422" customWidth="1"/>
    <col min="8459" max="8459" width="12.25" style="422" customWidth="1"/>
    <col min="8460" max="8708" width="9" style="422"/>
    <col min="8709" max="8709" width="4.875" style="422" customWidth="1"/>
    <col min="8710" max="8710" width="30.625" style="422" customWidth="1"/>
    <col min="8711" max="8711" width="17" style="422" customWidth="1"/>
    <col min="8712" max="8712" width="13.5" style="422" customWidth="1"/>
    <col min="8713" max="8713" width="32.125" style="422" customWidth="1"/>
    <col min="8714" max="8714" width="15.5" style="422" customWidth="1"/>
    <col min="8715" max="8715" width="12.25" style="422" customWidth="1"/>
    <col min="8716" max="8964" width="9" style="422"/>
    <col min="8965" max="8965" width="4.875" style="422" customWidth="1"/>
    <col min="8966" max="8966" width="30.625" style="422" customWidth="1"/>
    <col min="8967" max="8967" width="17" style="422" customWidth="1"/>
    <col min="8968" max="8968" width="13.5" style="422" customWidth="1"/>
    <col min="8969" max="8969" width="32.125" style="422" customWidth="1"/>
    <col min="8970" max="8970" width="15.5" style="422" customWidth="1"/>
    <col min="8971" max="8971" width="12.25" style="422" customWidth="1"/>
    <col min="8972" max="9220" width="9" style="422"/>
    <col min="9221" max="9221" width="4.875" style="422" customWidth="1"/>
    <col min="9222" max="9222" width="30.625" style="422" customWidth="1"/>
    <col min="9223" max="9223" width="17" style="422" customWidth="1"/>
    <col min="9224" max="9224" width="13.5" style="422" customWidth="1"/>
    <col min="9225" max="9225" width="32.125" style="422" customWidth="1"/>
    <col min="9226" max="9226" width="15.5" style="422" customWidth="1"/>
    <col min="9227" max="9227" width="12.25" style="422" customWidth="1"/>
    <col min="9228" max="9476" width="9" style="422"/>
    <col min="9477" max="9477" width="4.875" style="422" customWidth="1"/>
    <col min="9478" max="9478" width="30.625" style="422" customWidth="1"/>
    <col min="9479" max="9479" width="17" style="422" customWidth="1"/>
    <col min="9480" max="9480" width="13.5" style="422" customWidth="1"/>
    <col min="9481" max="9481" width="32.125" style="422" customWidth="1"/>
    <col min="9482" max="9482" width="15.5" style="422" customWidth="1"/>
    <col min="9483" max="9483" width="12.25" style="422" customWidth="1"/>
    <col min="9484" max="9732" width="9" style="422"/>
    <col min="9733" max="9733" width="4.875" style="422" customWidth="1"/>
    <col min="9734" max="9734" width="30.625" style="422" customWidth="1"/>
    <col min="9735" max="9735" width="17" style="422" customWidth="1"/>
    <col min="9736" max="9736" width="13.5" style="422" customWidth="1"/>
    <col min="9737" max="9737" width="32.125" style="422" customWidth="1"/>
    <col min="9738" max="9738" width="15.5" style="422" customWidth="1"/>
    <col min="9739" max="9739" width="12.25" style="422" customWidth="1"/>
    <col min="9740" max="9988" width="9" style="422"/>
    <col min="9989" max="9989" width="4.875" style="422" customWidth="1"/>
    <col min="9990" max="9990" width="30.625" style="422" customWidth="1"/>
    <col min="9991" max="9991" width="17" style="422" customWidth="1"/>
    <col min="9992" max="9992" width="13.5" style="422" customWidth="1"/>
    <col min="9993" max="9993" width="32.125" style="422" customWidth="1"/>
    <col min="9994" max="9994" width="15.5" style="422" customWidth="1"/>
    <col min="9995" max="9995" width="12.25" style="422" customWidth="1"/>
    <col min="9996" max="10244" width="9" style="422"/>
    <col min="10245" max="10245" width="4.875" style="422" customWidth="1"/>
    <col min="10246" max="10246" width="30.625" style="422" customWidth="1"/>
    <col min="10247" max="10247" width="17" style="422" customWidth="1"/>
    <col min="10248" max="10248" width="13.5" style="422" customWidth="1"/>
    <col min="10249" max="10249" width="32.125" style="422" customWidth="1"/>
    <col min="10250" max="10250" width="15.5" style="422" customWidth="1"/>
    <col min="10251" max="10251" width="12.25" style="422" customWidth="1"/>
    <col min="10252" max="10500" width="9" style="422"/>
    <col min="10501" max="10501" width="4.875" style="422" customWidth="1"/>
    <col min="10502" max="10502" width="30.625" style="422" customWidth="1"/>
    <col min="10503" max="10503" width="17" style="422" customWidth="1"/>
    <col min="10504" max="10504" width="13.5" style="422" customWidth="1"/>
    <col min="10505" max="10505" width="32.125" style="422" customWidth="1"/>
    <col min="10506" max="10506" width="15.5" style="422" customWidth="1"/>
    <col min="10507" max="10507" width="12.25" style="422" customWidth="1"/>
    <col min="10508" max="10756" width="9" style="422"/>
    <col min="10757" max="10757" width="4.875" style="422" customWidth="1"/>
    <col min="10758" max="10758" width="30.625" style="422" customWidth="1"/>
    <col min="10759" max="10759" width="17" style="422" customWidth="1"/>
    <col min="10760" max="10760" width="13.5" style="422" customWidth="1"/>
    <col min="10761" max="10761" width="32.125" style="422" customWidth="1"/>
    <col min="10762" max="10762" width="15.5" style="422" customWidth="1"/>
    <col min="10763" max="10763" width="12.25" style="422" customWidth="1"/>
    <col min="10764" max="11012" width="9" style="422"/>
    <col min="11013" max="11013" width="4.875" style="422" customWidth="1"/>
    <col min="11014" max="11014" width="30.625" style="422" customWidth="1"/>
    <col min="11015" max="11015" width="17" style="422" customWidth="1"/>
    <col min="11016" max="11016" width="13.5" style="422" customWidth="1"/>
    <col min="11017" max="11017" width="32.125" style="422" customWidth="1"/>
    <col min="11018" max="11018" width="15.5" style="422" customWidth="1"/>
    <col min="11019" max="11019" width="12.25" style="422" customWidth="1"/>
    <col min="11020" max="11268" width="9" style="422"/>
    <col min="11269" max="11269" width="4.875" style="422" customWidth="1"/>
    <col min="11270" max="11270" width="30.625" style="422" customWidth="1"/>
    <col min="11271" max="11271" width="17" style="422" customWidth="1"/>
    <col min="11272" max="11272" width="13.5" style="422" customWidth="1"/>
    <col min="11273" max="11273" width="32.125" style="422" customWidth="1"/>
    <col min="11274" max="11274" width="15.5" style="422" customWidth="1"/>
    <col min="11275" max="11275" width="12.25" style="422" customWidth="1"/>
    <col min="11276" max="11524" width="9" style="422"/>
    <col min="11525" max="11525" width="4.875" style="422" customWidth="1"/>
    <col min="11526" max="11526" width="30.625" style="422" customWidth="1"/>
    <col min="11527" max="11527" width="17" style="422" customWidth="1"/>
    <col min="11528" max="11528" width="13.5" style="422" customWidth="1"/>
    <col min="11529" max="11529" width="32.125" style="422" customWidth="1"/>
    <col min="11530" max="11530" width="15.5" style="422" customWidth="1"/>
    <col min="11531" max="11531" width="12.25" style="422" customWidth="1"/>
    <col min="11532" max="11780" width="9" style="422"/>
    <col min="11781" max="11781" width="4.875" style="422" customWidth="1"/>
    <col min="11782" max="11782" width="30.625" style="422" customWidth="1"/>
    <col min="11783" max="11783" width="17" style="422" customWidth="1"/>
    <col min="11784" max="11784" width="13.5" style="422" customWidth="1"/>
    <col min="11785" max="11785" width="32.125" style="422" customWidth="1"/>
    <col min="11786" max="11786" width="15.5" style="422" customWidth="1"/>
    <col min="11787" max="11787" width="12.25" style="422" customWidth="1"/>
    <col min="11788" max="12036" width="9" style="422"/>
    <col min="12037" max="12037" width="4.875" style="422" customWidth="1"/>
    <col min="12038" max="12038" width="30.625" style="422" customWidth="1"/>
    <col min="12039" max="12039" width="17" style="422" customWidth="1"/>
    <col min="12040" max="12040" width="13.5" style="422" customWidth="1"/>
    <col min="12041" max="12041" width="32.125" style="422" customWidth="1"/>
    <col min="12042" max="12042" width="15.5" style="422" customWidth="1"/>
    <col min="12043" max="12043" width="12.25" style="422" customWidth="1"/>
    <col min="12044" max="12292" width="9" style="422"/>
    <col min="12293" max="12293" width="4.875" style="422" customWidth="1"/>
    <col min="12294" max="12294" width="30.625" style="422" customWidth="1"/>
    <col min="12295" max="12295" width="17" style="422" customWidth="1"/>
    <col min="12296" max="12296" width="13.5" style="422" customWidth="1"/>
    <col min="12297" max="12297" width="32.125" style="422" customWidth="1"/>
    <col min="12298" max="12298" width="15.5" style="422" customWidth="1"/>
    <col min="12299" max="12299" width="12.25" style="422" customWidth="1"/>
    <col min="12300" max="12548" width="9" style="422"/>
    <col min="12549" max="12549" width="4.875" style="422" customWidth="1"/>
    <col min="12550" max="12550" width="30.625" style="422" customWidth="1"/>
    <col min="12551" max="12551" width="17" style="422" customWidth="1"/>
    <col min="12552" max="12552" width="13.5" style="422" customWidth="1"/>
    <col min="12553" max="12553" width="32.125" style="422" customWidth="1"/>
    <col min="12554" max="12554" width="15.5" style="422" customWidth="1"/>
    <col min="12555" max="12555" width="12.25" style="422" customWidth="1"/>
    <col min="12556" max="12804" width="9" style="422"/>
    <col min="12805" max="12805" width="4.875" style="422" customWidth="1"/>
    <col min="12806" max="12806" width="30.625" style="422" customWidth="1"/>
    <col min="12807" max="12807" width="17" style="422" customWidth="1"/>
    <col min="12808" max="12808" width="13.5" style="422" customWidth="1"/>
    <col min="12809" max="12809" width="32.125" style="422" customWidth="1"/>
    <col min="12810" max="12810" width="15.5" style="422" customWidth="1"/>
    <col min="12811" max="12811" width="12.25" style="422" customWidth="1"/>
    <col min="12812" max="13060" width="9" style="422"/>
    <col min="13061" max="13061" width="4.875" style="422" customWidth="1"/>
    <col min="13062" max="13062" width="30.625" style="422" customWidth="1"/>
    <col min="13063" max="13063" width="17" style="422" customWidth="1"/>
    <col min="13064" max="13064" width="13.5" style="422" customWidth="1"/>
    <col min="13065" max="13065" width="32.125" style="422" customWidth="1"/>
    <col min="13066" max="13066" width="15.5" style="422" customWidth="1"/>
    <col min="13067" max="13067" width="12.25" style="422" customWidth="1"/>
    <col min="13068" max="13316" width="9" style="422"/>
    <col min="13317" max="13317" width="4.875" style="422" customWidth="1"/>
    <col min="13318" max="13318" width="30.625" style="422" customWidth="1"/>
    <col min="13319" max="13319" width="17" style="422" customWidth="1"/>
    <col min="13320" max="13320" width="13.5" style="422" customWidth="1"/>
    <col min="13321" max="13321" width="32.125" style="422" customWidth="1"/>
    <col min="13322" max="13322" width="15.5" style="422" customWidth="1"/>
    <col min="13323" max="13323" width="12.25" style="422" customWidth="1"/>
    <col min="13324" max="13572" width="9" style="422"/>
    <col min="13573" max="13573" width="4.875" style="422" customWidth="1"/>
    <col min="13574" max="13574" width="30.625" style="422" customWidth="1"/>
    <col min="13575" max="13575" width="17" style="422" customWidth="1"/>
    <col min="13576" max="13576" width="13.5" style="422" customWidth="1"/>
    <col min="13577" max="13577" width="32.125" style="422" customWidth="1"/>
    <col min="13578" max="13578" width="15.5" style="422" customWidth="1"/>
    <col min="13579" max="13579" width="12.25" style="422" customWidth="1"/>
    <col min="13580" max="13828" width="9" style="422"/>
    <col min="13829" max="13829" width="4.875" style="422" customWidth="1"/>
    <col min="13830" max="13830" width="30.625" style="422" customWidth="1"/>
    <col min="13831" max="13831" width="17" style="422" customWidth="1"/>
    <col min="13832" max="13832" width="13.5" style="422" customWidth="1"/>
    <col min="13833" max="13833" width="32.125" style="422" customWidth="1"/>
    <col min="13834" max="13834" width="15.5" style="422" customWidth="1"/>
    <col min="13835" max="13835" width="12.25" style="422" customWidth="1"/>
    <col min="13836" max="14084" width="9" style="422"/>
    <col min="14085" max="14085" width="4.875" style="422" customWidth="1"/>
    <col min="14086" max="14086" width="30.625" style="422" customWidth="1"/>
    <col min="14087" max="14087" width="17" style="422" customWidth="1"/>
    <col min="14088" max="14088" width="13.5" style="422" customWidth="1"/>
    <col min="14089" max="14089" width="32.125" style="422" customWidth="1"/>
    <col min="14090" max="14090" width="15.5" style="422" customWidth="1"/>
    <col min="14091" max="14091" width="12.25" style="422" customWidth="1"/>
    <col min="14092" max="14340" width="9" style="422"/>
    <col min="14341" max="14341" width="4.875" style="422" customWidth="1"/>
    <col min="14342" max="14342" width="30.625" style="422" customWidth="1"/>
    <col min="14343" max="14343" width="17" style="422" customWidth="1"/>
    <col min="14344" max="14344" width="13.5" style="422" customWidth="1"/>
    <col min="14345" max="14345" width="32.125" style="422" customWidth="1"/>
    <col min="14346" max="14346" width="15.5" style="422" customWidth="1"/>
    <col min="14347" max="14347" width="12.25" style="422" customWidth="1"/>
    <col min="14348" max="14596" width="9" style="422"/>
    <col min="14597" max="14597" width="4.875" style="422" customWidth="1"/>
    <col min="14598" max="14598" width="30.625" style="422" customWidth="1"/>
    <col min="14599" max="14599" width="17" style="422" customWidth="1"/>
    <col min="14600" max="14600" width="13.5" style="422" customWidth="1"/>
    <col min="14601" max="14601" width="32.125" style="422" customWidth="1"/>
    <col min="14602" max="14602" width="15.5" style="422" customWidth="1"/>
    <col min="14603" max="14603" width="12.25" style="422" customWidth="1"/>
    <col min="14604" max="14852" width="9" style="422"/>
    <col min="14853" max="14853" width="4.875" style="422" customWidth="1"/>
    <col min="14854" max="14854" width="30.625" style="422" customWidth="1"/>
    <col min="14855" max="14855" width="17" style="422" customWidth="1"/>
    <col min="14856" max="14856" width="13.5" style="422" customWidth="1"/>
    <col min="14857" max="14857" width="32.125" style="422" customWidth="1"/>
    <col min="14858" max="14858" width="15.5" style="422" customWidth="1"/>
    <col min="14859" max="14859" width="12.25" style="422" customWidth="1"/>
    <col min="14860" max="15108" width="9" style="422"/>
    <col min="15109" max="15109" width="4.875" style="422" customWidth="1"/>
    <col min="15110" max="15110" width="30.625" style="422" customWidth="1"/>
    <col min="15111" max="15111" width="17" style="422" customWidth="1"/>
    <col min="15112" max="15112" width="13.5" style="422" customWidth="1"/>
    <col min="15113" max="15113" width="32.125" style="422" customWidth="1"/>
    <col min="15114" max="15114" width="15.5" style="422" customWidth="1"/>
    <col min="15115" max="15115" width="12.25" style="422" customWidth="1"/>
    <col min="15116" max="15364" width="9" style="422"/>
    <col min="15365" max="15365" width="4.875" style="422" customWidth="1"/>
    <col min="15366" max="15366" width="30.625" style="422" customWidth="1"/>
    <col min="15367" max="15367" width="17" style="422" customWidth="1"/>
    <col min="15368" max="15368" width="13.5" style="422" customWidth="1"/>
    <col min="15369" max="15369" width="32.125" style="422" customWidth="1"/>
    <col min="15370" max="15370" width="15.5" style="422" customWidth="1"/>
    <col min="15371" max="15371" width="12.25" style="422" customWidth="1"/>
    <col min="15372" max="15620" width="9" style="422"/>
    <col min="15621" max="15621" width="4.875" style="422" customWidth="1"/>
    <col min="15622" max="15622" width="30.625" style="422" customWidth="1"/>
    <col min="15623" max="15623" width="17" style="422" customWidth="1"/>
    <col min="15624" max="15624" width="13.5" style="422" customWidth="1"/>
    <col min="15625" max="15625" width="32.125" style="422" customWidth="1"/>
    <col min="15626" max="15626" width="15.5" style="422" customWidth="1"/>
    <col min="15627" max="15627" width="12.25" style="422" customWidth="1"/>
    <col min="15628" max="15876" width="9" style="422"/>
    <col min="15877" max="15877" width="4.875" style="422" customWidth="1"/>
    <col min="15878" max="15878" width="30.625" style="422" customWidth="1"/>
    <col min="15879" max="15879" width="17" style="422" customWidth="1"/>
    <col min="15880" max="15880" width="13.5" style="422" customWidth="1"/>
    <col min="15881" max="15881" width="32.125" style="422" customWidth="1"/>
    <col min="15882" max="15882" width="15.5" style="422" customWidth="1"/>
    <col min="15883" max="15883" width="12.25" style="422" customWidth="1"/>
    <col min="15884" max="16132" width="9" style="422"/>
    <col min="16133" max="16133" width="4.875" style="422" customWidth="1"/>
    <col min="16134" max="16134" width="30.625" style="422" customWidth="1"/>
    <col min="16135" max="16135" width="17" style="422" customWidth="1"/>
    <col min="16136" max="16136" width="13.5" style="422" customWidth="1"/>
    <col min="16137" max="16137" width="32.125" style="422" customWidth="1"/>
    <col min="16138" max="16138" width="15.5" style="422" customWidth="1"/>
    <col min="16139" max="16139" width="12.25" style="422" customWidth="1"/>
    <col min="16140" max="16384" width="9" style="422"/>
  </cols>
  <sheetData>
    <row r="1" ht="18.75" customHeight="1" spans="1:18">
      <c r="A1" s="99" t="s">
        <v>0</v>
      </c>
      <c r="B1" s="99"/>
      <c r="C1" s="99"/>
      <c r="D1" s="99"/>
      <c r="E1" s="99"/>
      <c r="F1" s="99"/>
      <c r="G1" s="99"/>
      <c r="H1" s="99"/>
      <c r="I1" s="99"/>
      <c r="J1" s="99"/>
      <c r="K1" s="99"/>
      <c r="L1" s="99"/>
      <c r="M1" s="453"/>
      <c r="N1" s="454"/>
      <c r="O1" s="454"/>
      <c r="P1" s="455"/>
      <c r="Q1" s="454"/>
      <c r="R1" s="454"/>
    </row>
    <row r="2" ht="18.75" customHeight="1" spans="1:18">
      <c r="A2" s="100" t="s">
        <v>1</v>
      </c>
      <c r="B2" s="100"/>
      <c r="C2" s="100"/>
      <c r="D2" s="100"/>
      <c r="E2" s="100"/>
      <c r="F2" s="100"/>
      <c r="G2" s="100"/>
      <c r="H2" s="100"/>
      <c r="I2" s="100"/>
      <c r="J2" s="100"/>
      <c r="K2" s="100"/>
      <c r="L2" s="100"/>
      <c r="M2" s="100"/>
      <c r="N2" s="100"/>
      <c r="O2" s="100"/>
      <c r="P2" s="100"/>
      <c r="Q2" s="100"/>
      <c r="R2" s="100"/>
    </row>
    <row r="3" ht="17.25" customHeight="1" spans="1:18">
      <c r="A3" s="100"/>
      <c r="B3" s="425"/>
      <c r="C3" s="426"/>
      <c r="D3" s="427"/>
      <c r="E3" s="426"/>
      <c r="F3" s="100"/>
      <c r="G3" s="428"/>
      <c r="H3" s="100"/>
      <c r="I3" s="100"/>
      <c r="J3" s="100"/>
      <c r="K3" s="100"/>
      <c r="L3" s="100"/>
      <c r="M3" s="427"/>
      <c r="N3" s="456" t="s">
        <v>2</v>
      </c>
      <c r="O3" s="456"/>
      <c r="P3" s="456"/>
      <c r="Q3" s="456"/>
      <c r="R3" s="456"/>
    </row>
    <row r="4" s="420" customFormat="1" ht="44.25" spans="1:18">
      <c r="A4" s="429" t="s">
        <v>3</v>
      </c>
      <c r="B4" s="430" t="s">
        <v>4</v>
      </c>
      <c r="C4" s="430" t="s">
        <v>5</v>
      </c>
      <c r="D4" s="430" t="s">
        <v>6</v>
      </c>
      <c r="E4" s="430" t="s">
        <v>7</v>
      </c>
      <c r="F4" s="430" t="s">
        <v>8</v>
      </c>
      <c r="G4" s="431" t="s">
        <v>9</v>
      </c>
      <c r="H4" s="430" t="s">
        <v>10</v>
      </c>
      <c r="I4" s="457" t="s">
        <v>11</v>
      </c>
      <c r="J4" s="429" t="s">
        <v>12</v>
      </c>
      <c r="K4" s="430" t="s">
        <v>4</v>
      </c>
      <c r="L4" s="430" t="s">
        <v>5</v>
      </c>
      <c r="M4" s="430" t="s">
        <v>6</v>
      </c>
      <c r="N4" s="430" t="s">
        <v>7</v>
      </c>
      <c r="O4" s="430" t="s">
        <v>8</v>
      </c>
      <c r="P4" s="431" t="s">
        <v>9</v>
      </c>
      <c r="Q4" s="430" t="s">
        <v>10</v>
      </c>
      <c r="R4" s="457" t="s">
        <v>11</v>
      </c>
    </row>
    <row r="5" s="420" customFormat="1" ht="15" customHeight="1" spans="1:19">
      <c r="A5" s="432" t="s">
        <v>13</v>
      </c>
      <c r="B5" s="433">
        <f t="shared" ref="B5:F5" si="0">B6+B28</f>
        <v>2315443</v>
      </c>
      <c r="C5" s="433">
        <f t="shared" si="0"/>
        <v>2904413</v>
      </c>
      <c r="D5" s="433">
        <f t="shared" si="0"/>
        <v>3046680</v>
      </c>
      <c r="E5" s="433">
        <f t="shared" si="0"/>
        <v>2978059</v>
      </c>
      <c r="F5" s="433">
        <f t="shared" si="0"/>
        <v>2431730</v>
      </c>
      <c r="G5" s="434">
        <f>E5/C5*100</f>
        <v>102.535658668378</v>
      </c>
      <c r="H5" s="435">
        <f>E5/D5*100</f>
        <v>97.7476794412278</v>
      </c>
      <c r="I5" s="458">
        <f>(E5-F5)/F5*100</f>
        <v>22.4666801001756</v>
      </c>
      <c r="J5" s="432" t="s">
        <v>13</v>
      </c>
      <c r="K5" s="437">
        <f>K6+K29</f>
        <v>2315443.426473</v>
      </c>
      <c r="L5" s="459">
        <f>L6+L29</f>
        <v>2904413.179211</v>
      </c>
      <c r="M5" s="460">
        <f>M6+M29</f>
        <v>3046680.39</v>
      </c>
      <c r="N5" s="460">
        <f t="shared" ref="N5:O5" si="1">N6+N29</f>
        <v>2978059</v>
      </c>
      <c r="O5" s="460">
        <f t="shared" si="1"/>
        <v>2431730</v>
      </c>
      <c r="P5" s="461">
        <f>N5/L5*100</f>
        <v>102.535652341621</v>
      </c>
      <c r="Q5" s="476">
        <f t="shared" ref="Q5:Q7" si="2">N5/M5*100</f>
        <v>97.7476669287256</v>
      </c>
      <c r="R5" s="477">
        <f t="shared" ref="R5:R6" si="3">(N5-O5)/O5*100</f>
        <v>22.4666801001756</v>
      </c>
      <c r="S5" s="478"/>
    </row>
    <row r="6" s="420" customFormat="1" ht="15" customHeight="1" spans="1:19">
      <c r="A6" s="436" t="s">
        <v>14</v>
      </c>
      <c r="B6" s="437">
        <f>B7+B21</f>
        <v>1527050</v>
      </c>
      <c r="C6" s="437">
        <f t="shared" ref="C6:F6" si="4">C7+C21</f>
        <v>1469500</v>
      </c>
      <c r="D6" s="437">
        <f t="shared" si="4"/>
        <v>1469500</v>
      </c>
      <c r="E6" s="437">
        <f t="shared" si="4"/>
        <v>1400879</v>
      </c>
      <c r="F6" s="437">
        <f t="shared" si="4"/>
        <v>1454398</v>
      </c>
      <c r="G6" s="434">
        <f t="shared" ref="G6:G26" si="5">E6/C6*100</f>
        <v>95.3303164341613</v>
      </c>
      <c r="H6" s="435">
        <f t="shared" ref="H6:H26" si="6">E6/D6*100</f>
        <v>95.3303164341613</v>
      </c>
      <c r="I6" s="458">
        <f t="shared" ref="I6:I27" si="7">(E6-F6)/F6*100</f>
        <v>-3.67980429015991</v>
      </c>
      <c r="J6" s="436" t="s">
        <v>15</v>
      </c>
      <c r="K6" s="437">
        <f>SUM(K7:K28)</f>
        <v>2150443.426473</v>
      </c>
      <c r="L6" s="459">
        <f>SUM(L7:L28)</f>
        <v>2668413.179211</v>
      </c>
      <c r="M6" s="460">
        <f>SUM(M7:M28)</f>
        <v>2803103.39</v>
      </c>
      <c r="N6" s="460">
        <f t="shared" ref="N6:O6" si="8">SUM(N7:N28)</f>
        <v>2687725</v>
      </c>
      <c r="O6" s="460">
        <f t="shared" si="8"/>
        <v>2158095</v>
      </c>
      <c r="P6" s="461">
        <f t="shared" ref="P6:P28" si="9">N6/L6*100</f>
        <v>100.723719285284</v>
      </c>
      <c r="Q6" s="476">
        <f t="shared" si="2"/>
        <v>95.883905302544</v>
      </c>
      <c r="R6" s="477">
        <f t="shared" si="3"/>
        <v>24.5415516925807</v>
      </c>
      <c r="S6" s="479"/>
    </row>
    <row r="7" s="420" customFormat="1" ht="15" customHeight="1" spans="1:19">
      <c r="A7" s="438" t="s">
        <v>16</v>
      </c>
      <c r="B7" s="439">
        <f t="shared" ref="B7:F7" si="10">SUM(B8:B20)</f>
        <v>1428700</v>
      </c>
      <c r="C7" s="439">
        <f t="shared" si="10"/>
        <v>1354500</v>
      </c>
      <c r="D7" s="439">
        <f t="shared" si="10"/>
        <v>1354500</v>
      </c>
      <c r="E7" s="439">
        <f t="shared" si="10"/>
        <v>1252356</v>
      </c>
      <c r="F7" s="439">
        <f t="shared" si="10"/>
        <v>1347809</v>
      </c>
      <c r="G7" s="434">
        <f t="shared" si="5"/>
        <v>92.4589147286822</v>
      </c>
      <c r="H7" s="435">
        <f t="shared" si="6"/>
        <v>92.4589147286822</v>
      </c>
      <c r="I7" s="458">
        <f t="shared" si="7"/>
        <v>-7.08208655677474</v>
      </c>
      <c r="J7" s="194" t="s">
        <v>17</v>
      </c>
      <c r="K7" s="217">
        <v>106013.128852</v>
      </c>
      <c r="L7" s="462">
        <v>104224.692937</v>
      </c>
      <c r="M7" s="463">
        <f>N7</f>
        <v>100127</v>
      </c>
      <c r="N7" s="217">
        <v>100127</v>
      </c>
      <c r="O7" s="217">
        <v>92527</v>
      </c>
      <c r="P7" s="464">
        <f t="shared" si="9"/>
        <v>96.0684048841699</v>
      </c>
      <c r="Q7" s="480">
        <f t="shared" si="2"/>
        <v>100</v>
      </c>
      <c r="R7" s="481">
        <f t="shared" ref="R7:R28" si="11">(N7-O7)/O7*100</f>
        <v>8.21381866914522</v>
      </c>
      <c r="S7" s="479"/>
    </row>
    <row r="8" s="420" customFormat="1" ht="15" customHeight="1" spans="1:19">
      <c r="A8" s="438" t="s">
        <v>18</v>
      </c>
      <c r="B8" s="440">
        <v>258475</v>
      </c>
      <c r="C8" s="440">
        <v>227000</v>
      </c>
      <c r="D8" s="440">
        <f>C8</f>
        <v>227000</v>
      </c>
      <c r="E8" s="440">
        <v>235825</v>
      </c>
      <c r="F8" s="440">
        <v>261386</v>
      </c>
      <c r="G8" s="441">
        <f t="shared" si="5"/>
        <v>103.887665198238</v>
      </c>
      <c r="H8" s="442">
        <f t="shared" si="6"/>
        <v>103.887665198238</v>
      </c>
      <c r="I8" s="465">
        <f t="shared" si="7"/>
        <v>-9.77902412524007</v>
      </c>
      <c r="J8" s="194" t="s">
        <v>19</v>
      </c>
      <c r="K8" s="217">
        <v>174.2</v>
      </c>
      <c r="L8" s="462">
        <v>163.2</v>
      </c>
      <c r="M8" s="463">
        <f>N8</f>
        <v>216</v>
      </c>
      <c r="N8" s="217">
        <v>216</v>
      </c>
      <c r="O8" s="217">
        <v>290</v>
      </c>
      <c r="P8" s="464">
        <f t="shared" si="9"/>
        <v>132.352941176471</v>
      </c>
      <c r="Q8" s="480">
        <f t="shared" ref="Q8:Q28" si="12">N8/M8*100</f>
        <v>100</v>
      </c>
      <c r="R8" s="481">
        <f t="shared" si="11"/>
        <v>-25.5172413793103</v>
      </c>
      <c r="S8" s="479"/>
    </row>
    <row r="9" s="420" customFormat="1" ht="15" customHeight="1" spans="1:19">
      <c r="A9" s="438" t="s">
        <v>20</v>
      </c>
      <c r="B9" s="440">
        <v>181280</v>
      </c>
      <c r="C9" s="440">
        <v>184000</v>
      </c>
      <c r="D9" s="440">
        <f t="shared" ref="D9:D20" si="13">C9</f>
        <v>184000</v>
      </c>
      <c r="E9" s="440">
        <v>164826</v>
      </c>
      <c r="F9" s="440">
        <v>191532</v>
      </c>
      <c r="G9" s="441">
        <f t="shared" si="5"/>
        <v>89.579347826087</v>
      </c>
      <c r="H9" s="442">
        <f t="shared" si="6"/>
        <v>89.579347826087</v>
      </c>
      <c r="I9" s="465">
        <f t="shared" si="7"/>
        <v>-13.9433619447403</v>
      </c>
      <c r="J9" s="194" t="s">
        <v>21</v>
      </c>
      <c r="K9" s="217">
        <v>91054.827106</v>
      </c>
      <c r="L9" s="462">
        <v>83726.149106</v>
      </c>
      <c r="M9" s="463">
        <f>N9</f>
        <v>81735</v>
      </c>
      <c r="N9" s="217">
        <v>81735</v>
      </c>
      <c r="O9" s="217">
        <v>70833</v>
      </c>
      <c r="P9" s="464">
        <f t="shared" si="9"/>
        <v>97.6218312590979</v>
      </c>
      <c r="Q9" s="480">
        <f t="shared" si="12"/>
        <v>100</v>
      </c>
      <c r="R9" s="481">
        <f t="shared" si="11"/>
        <v>15.3911312523824</v>
      </c>
      <c r="S9" s="479"/>
    </row>
    <row r="10" ht="15" customHeight="1" spans="1:19">
      <c r="A10" s="443" t="s">
        <v>22</v>
      </c>
      <c r="B10" s="444">
        <v>54560</v>
      </c>
      <c r="C10" s="444">
        <v>55600</v>
      </c>
      <c r="D10" s="444">
        <f t="shared" si="13"/>
        <v>55600</v>
      </c>
      <c r="E10" s="444">
        <v>36719</v>
      </c>
      <c r="F10" s="444">
        <v>54693</v>
      </c>
      <c r="G10" s="441">
        <f t="shared" si="5"/>
        <v>66.0413669064748</v>
      </c>
      <c r="H10" s="445">
        <f t="shared" si="6"/>
        <v>66.0413669064748</v>
      </c>
      <c r="I10" s="466">
        <f t="shared" si="7"/>
        <v>-32.8634377342621</v>
      </c>
      <c r="J10" s="186" t="s">
        <v>23</v>
      </c>
      <c r="K10" s="216">
        <v>305001</v>
      </c>
      <c r="L10" s="467">
        <v>194646.136571</v>
      </c>
      <c r="M10" s="468">
        <f>218265</f>
        <v>218265</v>
      </c>
      <c r="N10" s="216">
        <v>213340</v>
      </c>
      <c r="O10" s="216">
        <v>211364</v>
      </c>
      <c r="P10" s="464">
        <f t="shared" si="9"/>
        <v>109.604024902997</v>
      </c>
      <c r="Q10" s="482">
        <f t="shared" si="12"/>
        <v>97.7435685978054</v>
      </c>
      <c r="R10" s="483">
        <f t="shared" si="11"/>
        <v>0.934880112034216</v>
      </c>
      <c r="S10" s="484"/>
    </row>
    <row r="11" ht="15" customHeight="1" spans="1:19">
      <c r="A11" s="443" t="s">
        <v>24</v>
      </c>
      <c r="B11" s="444">
        <v>535</v>
      </c>
      <c r="C11" s="444">
        <v>368</v>
      </c>
      <c r="D11" s="444">
        <f t="shared" si="13"/>
        <v>368</v>
      </c>
      <c r="E11" s="444">
        <v>39</v>
      </c>
      <c r="F11" s="444">
        <v>433</v>
      </c>
      <c r="G11" s="441">
        <f t="shared" si="5"/>
        <v>10.5978260869565</v>
      </c>
      <c r="H11" s="445">
        <f t="shared" si="6"/>
        <v>10.5978260869565</v>
      </c>
      <c r="I11" s="466">
        <f t="shared" si="7"/>
        <v>-90.9930715935335</v>
      </c>
      <c r="J11" s="186" t="s">
        <v>25</v>
      </c>
      <c r="K11" s="216">
        <v>66125.9723</v>
      </c>
      <c r="L11" s="467">
        <v>66243.8271</v>
      </c>
      <c r="M11" s="468">
        <v>60535</v>
      </c>
      <c r="N11" s="216">
        <v>60535</v>
      </c>
      <c r="O11" s="216">
        <v>60258</v>
      </c>
      <c r="P11" s="464">
        <f t="shared" si="9"/>
        <v>91.3820995103708</v>
      </c>
      <c r="Q11" s="482">
        <f t="shared" si="12"/>
        <v>100</v>
      </c>
      <c r="R11" s="483">
        <f t="shared" si="11"/>
        <v>0.459689999668094</v>
      </c>
      <c r="S11" s="484"/>
    </row>
    <row r="12" ht="15" customHeight="1" spans="1:19">
      <c r="A12" s="443" t="s">
        <v>26</v>
      </c>
      <c r="B12" s="444">
        <v>48200</v>
      </c>
      <c r="C12" s="444">
        <v>51700</v>
      </c>
      <c r="D12" s="444">
        <f t="shared" si="13"/>
        <v>51700</v>
      </c>
      <c r="E12" s="444">
        <v>46002</v>
      </c>
      <c r="F12" s="444">
        <v>50763</v>
      </c>
      <c r="G12" s="441">
        <f t="shared" si="5"/>
        <v>88.9787234042553</v>
      </c>
      <c r="H12" s="445">
        <f t="shared" si="6"/>
        <v>88.9787234042553</v>
      </c>
      <c r="I12" s="466">
        <f t="shared" si="7"/>
        <v>-9.37887831688434</v>
      </c>
      <c r="J12" s="186" t="s">
        <v>27</v>
      </c>
      <c r="K12" s="216">
        <v>4132.089639</v>
      </c>
      <c r="L12" s="467">
        <v>3497.474799</v>
      </c>
      <c r="M12" s="468">
        <v>3765</v>
      </c>
      <c r="N12" s="216">
        <v>3759</v>
      </c>
      <c r="O12" s="216">
        <v>2233</v>
      </c>
      <c r="P12" s="464">
        <f t="shared" si="9"/>
        <v>107.477543542981</v>
      </c>
      <c r="Q12" s="482">
        <f t="shared" si="12"/>
        <v>99.8406374501992</v>
      </c>
      <c r="R12" s="483">
        <f t="shared" si="11"/>
        <v>68.3385579937304</v>
      </c>
      <c r="S12" s="484"/>
    </row>
    <row r="13" ht="15" customHeight="1" spans="1:19">
      <c r="A13" s="443" t="s">
        <v>28</v>
      </c>
      <c r="B13" s="444">
        <v>46400</v>
      </c>
      <c r="C13" s="444">
        <v>37460</v>
      </c>
      <c r="D13" s="444">
        <f t="shared" si="13"/>
        <v>37460</v>
      </c>
      <c r="E13" s="444">
        <v>40222</v>
      </c>
      <c r="F13" s="444">
        <v>36080</v>
      </c>
      <c r="G13" s="441">
        <f t="shared" si="5"/>
        <v>107.37319807795</v>
      </c>
      <c r="H13" s="445">
        <f t="shared" si="6"/>
        <v>107.37319807795</v>
      </c>
      <c r="I13" s="466">
        <f t="shared" si="7"/>
        <v>11.480044345898</v>
      </c>
      <c r="J13" s="186" t="s">
        <v>29</v>
      </c>
      <c r="K13" s="216">
        <v>43632</v>
      </c>
      <c r="L13" s="467">
        <v>45696.86183</v>
      </c>
      <c r="M13" s="468">
        <v>38441</v>
      </c>
      <c r="N13" s="216">
        <v>37589</v>
      </c>
      <c r="O13" s="216">
        <v>31118</v>
      </c>
      <c r="P13" s="464">
        <f t="shared" si="9"/>
        <v>82.2572896577393</v>
      </c>
      <c r="Q13" s="482">
        <f t="shared" si="12"/>
        <v>97.7836164511849</v>
      </c>
      <c r="R13" s="483">
        <f t="shared" si="11"/>
        <v>20.7950382415322</v>
      </c>
      <c r="S13" s="484"/>
    </row>
    <row r="14" ht="15" customHeight="1" spans="1:19">
      <c r="A14" s="443" t="s">
        <v>30</v>
      </c>
      <c r="B14" s="444">
        <v>60000</v>
      </c>
      <c r="C14" s="444">
        <v>53600</v>
      </c>
      <c r="D14" s="444">
        <f t="shared" si="13"/>
        <v>53600</v>
      </c>
      <c r="E14" s="444">
        <v>45878</v>
      </c>
      <c r="F14" s="444">
        <v>53742</v>
      </c>
      <c r="G14" s="441">
        <f t="shared" si="5"/>
        <v>85.5932835820896</v>
      </c>
      <c r="H14" s="445">
        <f t="shared" si="6"/>
        <v>85.5932835820896</v>
      </c>
      <c r="I14" s="466">
        <f t="shared" si="7"/>
        <v>-14.6328755907856</v>
      </c>
      <c r="J14" s="186" t="s">
        <v>31</v>
      </c>
      <c r="K14" s="216">
        <v>45285</v>
      </c>
      <c r="L14" s="467">
        <v>44945.943314</v>
      </c>
      <c r="M14" s="468">
        <v>33895</v>
      </c>
      <c r="N14" s="216">
        <v>33742</v>
      </c>
      <c r="O14" s="216">
        <v>38208</v>
      </c>
      <c r="P14" s="464">
        <f t="shared" si="9"/>
        <v>75.0724036745044</v>
      </c>
      <c r="Q14" s="482">
        <f t="shared" si="12"/>
        <v>99.5486059890839</v>
      </c>
      <c r="R14" s="483">
        <f t="shared" si="11"/>
        <v>-11.6886515912898</v>
      </c>
      <c r="S14" s="484"/>
    </row>
    <row r="15" ht="15" customHeight="1" spans="1:19">
      <c r="A15" s="186" t="s">
        <v>32</v>
      </c>
      <c r="B15" s="444">
        <v>143000</v>
      </c>
      <c r="C15" s="444">
        <v>148200</v>
      </c>
      <c r="D15" s="444">
        <f t="shared" si="13"/>
        <v>148200</v>
      </c>
      <c r="E15" s="444">
        <v>152055</v>
      </c>
      <c r="F15" s="444">
        <v>110810</v>
      </c>
      <c r="G15" s="441">
        <f t="shared" si="5"/>
        <v>102.601214574899</v>
      </c>
      <c r="H15" s="445">
        <f t="shared" si="6"/>
        <v>102.601214574899</v>
      </c>
      <c r="I15" s="466">
        <f t="shared" si="7"/>
        <v>37.2213699124628</v>
      </c>
      <c r="J15" s="186" t="s">
        <v>33</v>
      </c>
      <c r="K15" s="216">
        <v>17298.09</v>
      </c>
      <c r="L15" s="467">
        <v>11847.985751</v>
      </c>
      <c r="M15" s="468">
        <v>16501</v>
      </c>
      <c r="N15" s="216">
        <v>12049</v>
      </c>
      <c r="O15" s="216">
        <v>17857</v>
      </c>
      <c r="P15" s="464">
        <f t="shared" si="9"/>
        <v>101.696611164333</v>
      </c>
      <c r="Q15" s="482">
        <f t="shared" si="12"/>
        <v>73.019816980789</v>
      </c>
      <c r="R15" s="483">
        <f t="shared" si="11"/>
        <v>-32.5250602004816</v>
      </c>
      <c r="S15" s="484"/>
    </row>
    <row r="16" ht="15" customHeight="1" spans="1:19">
      <c r="A16" s="443" t="s">
        <v>34</v>
      </c>
      <c r="B16" s="444">
        <v>254000</v>
      </c>
      <c r="C16" s="444">
        <v>274600</v>
      </c>
      <c r="D16" s="444">
        <f t="shared" si="13"/>
        <v>274600</v>
      </c>
      <c r="E16" s="444">
        <v>253922</v>
      </c>
      <c r="F16" s="444">
        <v>218696</v>
      </c>
      <c r="G16" s="441">
        <f t="shared" si="5"/>
        <v>92.469774217043</v>
      </c>
      <c r="H16" s="445">
        <f t="shared" si="6"/>
        <v>92.469774217043</v>
      </c>
      <c r="I16" s="466">
        <f t="shared" si="7"/>
        <v>16.1072904854227</v>
      </c>
      <c r="J16" s="186" t="s">
        <v>35</v>
      </c>
      <c r="K16" s="216">
        <v>963597.013512</v>
      </c>
      <c r="L16" s="467">
        <v>1401558.694042</v>
      </c>
      <c r="M16" s="216">
        <f>1499822+83112-14491</f>
        <v>1568443</v>
      </c>
      <c r="N16" s="216">
        <v>1474248</v>
      </c>
      <c r="O16" s="469">
        <f>1180386-83140</f>
        <v>1097246</v>
      </c>
      <c r="P16" s="464">
        <f t="shared" si="9"/>
        <v>105.186319079394</v>
      </c>
      <c r="Q16" s="482">
        <f t="shared" si="12"/>
        <v>93.9943625621078</v>
      </c>
      <c r="R16" s="483">
        <f t="shared" si="11"/>
        <v>34.3589313608799</v>
      </c>
      <c r="S16" s="484"/>
    </row>
    <row r="17" ht="15" customHeight="1" spans="1:19">
      <c r="A17" s="443" t="s">
        <v>36</v>
      </c>
      <c r="B17" s="444">
        <v>32000</v>
      </c>
      <c r="C17" s="444">
        <v>37059</v>
      </c>
      <c r="D17" s="444">
        <f t="shared" si="13"/>
        <v>37059</v>
      </c>
      <c r="E17" s="444">
        <v>27721</v>
      </c>
      <c r="F17" s="444">
        <v>62847</v>
      </c>
      <c r="G17" s="441">
        <f t="shared" si="5"/>
        <v>74.8023422110688</v>
      </c>
      <c r="H17" s="445">
        <f t="shared" si="6"/>
        <v>74.8023422110688</v>
      </c>
      <c r="I17" s="466">
        <f t="shared" si="7"/>
        <v>-55.8912915493182</v>
      </c>
      <c r="J17" s="186" t="s">
        <v>37</v>
      </c>
      <c r="K17" s="216">
        <v>4731.436587</v>
      </c>
      <c r="L17" s="467">
        <v>12854.891587</v>
      </c>
      <c r="M17" s="468">
        <v>20513</v>
      </c>
      <c r="N17" s="216">
        <v>20477</v>
      </c>
      <c r="O17" s="216">
        <v>8059</v>
      </c>
      <c r="P17" s="464">
        <f t="shared" si="9"/>
        <v>159.293447645316</v>
      </c>
      <c r="Q17" s="482">
        <f t="shared" si="12"/>
        <v>99.8245015356116</v>
      </c>
      <c r="R17" s="483">
        <f t="shared" si="11"/>
        <v>154.088596600074</v>
      </c>
      <c r="S17" s="484"/>
    </row>
    <row r="18" ht="15" customHeight="1" spans="1:19">
      <c r="A18" s="443" t="s">
        <v>38</v>
      </c>
      <c r="B18" s="444">
        <v>350000</v>
      </c>
      <c r="C18" s="444">
        <v>284742</v>
      </c>
      <c r="D18" s="444">
        <f t="shared" si="13"/>
        <v>284742</v>
      </c>
      <c r="E18" s="444">
        <v>248762</v>
      </c>
      <c r="F18" s="444">
        <v>305825</v>
      </c>
      <c r="G18" s="441">
        <f t="shared" si="5"/>
        <v>87.3639996909483</v>
      </c>
      <c r="H18" s="445">
        <f t="shared" si="6"/>
        <v>87.3639996909483</v>
      </c>
      <c r="I18" s="466">
        <f t="shared" si="7"/>
        <v>-18.6587100465953</v>
      </c>
      <c r="J18" s="186" t="s">
        <v>39</v>
      </c>
      <c r="K18" s="216">
        <v>38883.930671</v>
      </c>
      <c r="L18" s="467">
        <v>37591.584433</v>
      </c>
      <c r="M18" s="468">
        <v>54267</v>
      </c>
      <c r="N18" s="216">
        <v>54036</v>
      </c>
      <c r="O18" s="216">
        <v>3785</v>
      </c>
      <c r="P18" s="464">
        <f t="shared" si="9"/>
        <v>143.744938701132</v>
      </c>
      <c r="Q18" s="482">
        <f t="shared" si="12"/>
        <v>99.5743269390237</v>
      </c>
      <c r="R18" s="483">
        <f t="shared" si="11"/>
        <v>1327.63540290621</v>
      </c>
      <c r="S18" s="484"/>
    </row>
    <row r="19" ht="15" customHeight="1" spans="1:19">
      <c r="A19" s="443" t="s">
        <v>40</v>
      </c>
      <c r="B19" s="444">
        <v>250</v>
      </c>
      <c r="C19" s="444">
        <v>171</v>
      </c>
      <c r="D19" s="444">
        <f t="shared" si="13"/>
        <v>171</v>
      </c>
      <c r="E19" s="444">
        <v>256</v>
      </c>
      <c r="F19" s="444">
        <v>196</v>
      </c>
      <c r="G19" s="441">
        <f t="shared" si="5"/>
        <v>149.707602339181</v>
      </c>
      <c r="H19" s="445">
        <f t="shared" si="6"/>
        <v>149.707602339181</v>
      </c>
      <c r="I19" s="466">
        <f t="shared" si="7"/>
        <v>30.6122448979592</v>
      </c>
      <c r="J19" s="186" t="s">
        <v>41</v>
      </c>
      <c r="K19" s="216">
        <v>215585.59</v>
      </c>
      <c r="L19" s="467">
        <v>378411.89</v>
      </c>
      <c r="M19" s="468">
        <v>372832</v>
      </c>
      <c r="N19" s="216">
        <v>372793</v>
      </c>
      <c r="O19" s="216">
        <v>187243</v>
      </c>
      <c r="P19" s="464">
        <f t="shared" si="9"/>
        <v>98.5151391516794</v>
      </c>
      <c r="Q19" s="482">
        <f t="shared" si="12"/>
        <v>99.9895395245043</v>
      </c>
      <c r="R19" s="483">
        <f t="shared" si="11"/>
        <v>99.0958273473508</v>
      </c>
      <c r="S19" s="484"/>
    </row>
    <row r="20" ht="15" customHeight="1" spans="1:19">
      <c r="A20" s="443" t="s">
        <v>42</v>
      </c>
      <c r="B20" s="444"/>
      <c r="C20" s="444"/>
      <c r="D20" s="444">
        <f t="shared" si="13"/>
        <v>0</v>
      </c>
      <c r="E20" s="444">
        <v>129</v>
      </c>
      <c r="F20" s="444">
        <v>806</v>
      </c>
      <c r="G20" s="446"/>
      <c r="H20" s="446"/>
      <c r="I20" s="466">
        <f t="shared" si="7"/>
        <v>-83.9950372208437</v>
      </c>
      <c r="J20" s="186" t="s">
        <v>43</v>
      </c>
      <c r="K20" s="216">
        <v>149062.75104</v>
      </c>
      <c r="L20" s="467">
        <v>183568.75104</v>
      </c>
      <c r="M20" s="468">
        <v>148452</v>
      </c>
      <c r="N20" s="216">
        <v>142081</v>
      </c>
      <c r="O20" s="216">
        <v>148874</v>
      </c>
      <c r="P20" s="464">
        <f t="shared" si="9"/>
        <v>77.3993390460233</v>
      </c>
      <c r="Q20" s="482">
        <f t="shared" si="12"/>
        <v>95.7083771185299</v>
      </c>
      <c r="R20" s="483">
        <f t="shared" si="11"/>
        <v>-4.56291897846501</v>
      </c>
      <c r="S20" s="484"/>
    </row>
    <row r="21" s="420" customFormat="1" ht="15" customHeight="1" spans="1:19">
      <c r="A21" s="438" t="s">
        <v>44</v>
      </c>
      <c r="B21" s="447">
        <f>SUM(B22:B27)</f>
        <v>98350</v>
      </c>
      <c r="C21" s="447">
        <f>SUM(C22:C27)</f>
        <v>115000</v>
      </c>
      <c r="D21" s="447">
        <f>SUM(D22:D27)</f>
        <v>115000</v>
      </c>
      <c r="E21" s="448">
        <f>SUM(E22:E27)</f>
        <v>148523</v>
      </c>
      <c r="F21" s="448">
        <f>SUM(F22:F27)</f>
        <v>106589</v>
      </c>
      <c r="G21" s="434">
        <f t="shared" si="5"/>
        <v>129.150434782609</v>
      </c>
      <c r="H21" s="435">
        <f t="shared" si="6"/>
        <v>129.150434782609</v>
      </c>
      <c r="I21" s="458">
        <f t="shared" si="7"/>
        <v>39.3417707268105</v>
      </c>
      <c r="J21" s="194" t="s">
        <v>45</v>
      </c>
      <c r="K21" s="217">
        <v>0</v>
      </c>
      <c r="L21" s="462">
        <v>240</v>
      </c>
      <c r="M21" s="463">
        <v>6036</v>
      </c>
      <c r="N21" s="217">
        <v>3600</v>
      </c>
      <c r="O21" s="217"/>
      <c r="P21" s="464">
        <f t="shared" si="9"/>
        <v>1500</v>
      </c>
      <c r="Q21" s="480">
        <f t="shared" si="12"/>
        <v>59.6421471172962</v>
      </c>
      <c r="R21" s="449"/>
      <c r="S21" s="479"/>
    </row>
    <row r="22" s="420" customFormat="1" ht="15" customHeight="1" spans="1:19">
      <c r="A22" s="438" t="s">
        <v>46</v>
      </c>
      <c r="B22" s="440">
        <v>48350</v>
      </c>
      <c r="C22" s="440">
        <v>58000</v>
      </c>
      <c r="D22" s="440">
        <f>C22</f>
        <v>58000</v>
      </c>
      <c r="E22" s="440">
        <v>61679</v>
      </c>
      <c r="F22" s="440">
        <v>52947</v>
      </c>
      <c r="G22" s="441">
        <f t="shared" si="5"/>
        <v>106.343103448276</v>
      </c>
      <c r="H22" s="442">
        <f t="shared" si="6"/>
        <v>106.343103448276</v>
      </c>
      <c r="I22" s="470">
        <f t="shared" si="7"/>
        <v>16.491963661775</v>
      </c>
      <c r="J22" s="194" t="s">
        <v>47</v>
      </c>
      <c r="K22" s="217">
        <v>1367</v>
      </c>
      <c r="L22" s="462">
        <v>1762</v>
      </c>
      <c r="M22" s="463">
        <v>2762</v>
      </c>
      <c r="N22" s="217">
        <v>2762</v>
      </c>
      <c r="O22" s="217">
        <v>1877</v>
      </c>
      <c r="P22" s="464">
        <f t="shared" si="9"/>
        <v>156.753688989784</v>
      </c>
      <c r="Q22" s="480">
        <f t="shared" si="12"/>
        <v>100</v>
      </c>
      <c r="R22" s="481">
        <f t="shared" si="11"/>
        <v>47.1497069792222</v>
      </c>
      <c r="S22" s="479"/>
    </row>
    <row r="23" s="420" customFormat="1" ht="15" customHeight="1" spans="1:19">
      <c r="A23" s="438" t="s">
        <v>48</v>
      </c>
      <c r="B23" s="440">
        <v>8000</v>
      </c>
      <c r="C23" s="440">
        <v>8000</v>
      </c>
      <c r="D23" s="440">
        <f t="shared" ref="D23:D27" si="14">C23</f>
        <v>8000</v>
      </c>
      <c r="E23" s="440">
        <v>9450</v>
      </c>
      <c r="F23" s="440">
        <f>86726-83140</f>
        <v>3586</v>
      </c>
      <c r="G23" s="441">
        <f t="shared" si="5"/>
        <v>118.125</v>
      </c>
      <c r="H23" s="442">
        <f t="shared" si="6"/>
        <v>118.125</v>
      </c>
      <c r="I23" s="470">
        <f t="shared" si="7"/>
        <v>163.524818739543</v>
      </c>
      <c r="J23" s="194" t="s">
        <v>49</v>
      </c>
      <c r="K23" s="217">
        <v>30121.441406</v>
      </c>
      <c r="L23" s="462">
        <v>27774.569011</v>
      </c>
      <c r="M23" s="463">
        <v>39151</v>
      </c>
      <c r="N23" s="217">
        <v>39151</v>
      </c>
      <c r="O23" s="217">
        <v>121195</v>
      </c>
      <c r="P23" s="464">
        <f t="shared" si="9"/>
        <v>140.959883066032</v>
      </c>
      <c r="Q23" s="480">
        <f t="shared" si="12"/>
        <v>100</v>
      </c>
      <c r="R23" s="481">
        <f t="shared" si="11"/>
        <v>-67.6958620405132</v>
      </c>
      <c r="S23" s="479"/>
    </row>
    <row r="24" s="420" customFormat="1" ht="15" customHeight="1" spans="1:19">
      <c r="A24" s="438" t="s">
        <v>50</v>
      </c>
      <c r="B24" s="440">
        <v>25000</v>
      </c>
      <c r="C24" s="440">
        <v>27000</v>
      </c>
      <c r="D24" s="440">
        <f t="shared" si="14"/>
        <v>27000</v>
      </c>
      <c r="E24" s="440">
        <v>36275</v>
      </c>
      <c r="F24" s="440">
        <v>21825</v>
      </c>
      <c r="G24" s="441">
        <f t="shared" si="5"/>
        <v>134.351851851852</v>
      </c>
      <c r="H24" s="442">
        <f t="shared" si="6"/>
        <v>134.351851851852</v>
      </c>
      <c r="I24" s="470">
        <f t="shared" si="7"/>
        <v>66.2084765177549</v>
      </c>
      <c r="J24" s="194" t="s">
        <v>51</v>
      </c>
      <c r="K24" s="217">
        <v>7110</v>
      </c>
      <c r="L24" s="462">
        <v>8642.33523</v>
      </c>
      <c r="M24" s="463">
        <v>19844</v>
      </c>
      <c r="N24" s="217">
        <v>18162</v>
      </c>
      <c r="O24" s="217">
        <v>51937</v>
      </c>
      <c r="P24" s="464">
        <f t="shared" si="9"/>
        <v>210.15153331422</v>
      </c>
      <c r="Q24" s="480">
        <f t="shared" si="12"/>
        <v>91.5238863132433</v>
      </c>
      <c r="R24" s="481">
        <f t="shared" si="11"/>
        <v>-65.0307102836128</v>
      </c>
      <c r="S24" s="479"/>
    </row>
    <row r="25" s="420" customFormat="1" ht="15" customHeight="1" spans="1:19">
      <c r="A25" s="438" t="s">
        <v>52</v>
      </c>
      <c r="B25" s="440">
        <v>7000</v>
      </c>
      <c r="C25" s="440">
        <v>14000</v>
      </c>
      <c r="D25" s="440">
        <f t="shared" si="14"/>
        <v>14000</v>
      </c>
      <c r="E25" s="440">
        <v>20613</v>
      </c>
      <c r="F25" s="440">
        <v>15597</v>
      </c>
      <c r="G25" s="441">
        <f t="shared" si="5"/>
        <v>147.235714285714</v>
      </c>
      <c r="H25" s="442">
        <f t="shared" si="6"/>
        <v>147.235714285714</v>
      </c>
      <c r="I25" s="470">
        <f t="shared" si="7"/>
        <v>32.1600307751491</v>
      </c>
      <c r="J25" s="194" t="s">
        <v>53</v>
      </c>
      <c r="K25" s="217">
        <v>16091.95536</v>
      </c>
      <c r="L25" s="462">
        <v>15839.80246</v>
      </c>
      <c r="M25" s="463">
        <v>12692</v>
      </c>
      <c r="N25" s="217">
        <v>12692</v>
      </c>
      <c r="O25" s="217"/>
      <c r="P25" s="464">
        <f t="shared" si="9"/>
        <v>80.1272618901082</v>
      </c>
      <c r="Q25" s="480">
        <f t="shared" si="12"/>
        <v>100</v>
      </c>
      <c r="R25" s="449"/>
      <c r="S25" s="479"/>
    </row>
    <row r="26" s="420" customFormat="1" ht="15" customHeight="1" spans="1:19">
      <c r="A26" s="438" t="s">
        <v>54</v>
      </c>
      <c r="B26" s="440">
        <v>8000</v>
      </c>
      <c r="C26" s="440">
        <v>8000</v>
      </c>
      <c r="D26" s="440">
        <f t="shared" si="14"/>
        <v>8000</v>
      </c>
      <c r="E26" s="440">
        <v>20506</v>
      </c>
      <c r="F26" s="440">
        <v>11773</v>
      </c>
      <c r="G26" s="441">
        <f t="shared" si="5"/>
        <v>256.325</v>
      </c>
      <c r="H26" s="442">
        <f t="shared" si="6"/>
        <v>256.325</v>
      </c>
      <c r="I26" s="470">
        <f t="shared" si="7"/>
        <v>74.178204365922</v>
      </c>
      <c r="J26" s="194" t="s">
        <v>55</v>
      </c>
      <c r="K26" s="217">
        <v>40000</v>
      </c>
      <c r="L26" s="462">
        <v>40000</v>
      </c>
      <c r="M26" s="463"/>
      <c r="N26" s="217"/>
      <c r="O26" s="217"/>
      <c r="P26" s="449"/>
      <c r="Q26" s="449"/>
      <c r="R26" s="449"/>
      <c r="S26" s="479"/>
    </row>
    <row r="27" s="420" customFormat="1" ht="15" customHeight="1" spans="1:19">
      <c r="A27" s="438" t="s">
        <v>56</v>
      </c>
      <c r="B27" s="440">
        <v>2000</v>
      </c>
      <c r="C27" s="440"/>
      <c r="D27" s="440">
        <f t="shared" si="14"/>
        <v>0</v>
      </c>
      <c r="E27" s="440"/>
      <c r="F27" s="440">
        <v>861</v>
      </c>
      <c r="G27" s="449"/>
      <c r="H27" s="449"/>
      <c r="I27" s="470">
        <f t="shared" si="7"/>
        <v>-100</v>
      </c>
      <c r="J27" s="194" t="s">
        <v>57</v>
      </c>
      <c r="K27" s="217">
        <v>1500</v>
      </c>
      <c r="L27" s="462">
        <v>1500</v>
      </c>
      <c r="M27" s="463">
        <v>955</v>
      </c>
      <c r="N27" s="217">
        <v>955</v>
      </c>
      <c r="O27" s="217">
        <v>9515</v>
      </c>
      <c r="P27" s="464">
        <f t="shared" si="9"/>
        <v>63.6666666666667</v>
      </c>
      <c r="Q27" s="480">
        <f t="shared" si="12"/>
        <v>100</v>
      </c>
      <c r="R27" s="481">
        <f t="shared" si="11"/>
        <v>-89.9632159747767</v>
      </c>
      <c r="S27" s="479"/>
    </row>
    <row r="28" s="420" customFormat="1" ht="15" customHeight="1" spans="1:19">
      <c r="A28" s="436" t="s">
        <v>58</v>
      </c>
      <c r="B28" s="447">
        <f>SUM(B29:B32)</f>
        <v>788393</v>
      </c>
      <c r="C28" s="447">
        <f t="shared" ref="C28:F28" si="15">SUM(C29:C32)</f>
        <v>1434913</v>
      </c>
      <c r="D28" s="447">
        <f t="shared" si="15"/>
        <v>1577180</v>
      </c>
      <c r="E28" s="447">
        <f t="shared" si="15"/>
        <v>1577180</v>
      </c>
      <c r="F28" s="437">
        <f t="shared" si="15"/>
        <v>977332</v>
      </c>
      <c r="G28" s="449" t="s">
        <v>59</v>
      </c>
      <c r="H28" s="449" t="s">
        <v>59</v>
      </c>
      <c r="I28" s="449" t="s">
        <v>59</v>
      </c>
      <c r="J28" s="194" t="s">
        <v>60</v>
      </c>
      <c r="K28" s="217">
        <v>3676</v>
      </c>
      <c r="L28" s="462">
        <v>3676.39</v>
      </c>
      <c r="M28" s="463">
        <f t="shared" ref="M28" si="16">L28</f>
        <v>3676.39</v>
      </c>
      <c r="N28" s="217">
        <v>3676</v>
      </c>
      <c r="O28" s="217">
        <v>3676</v>
      </c>
      <c r="P28" s="464">
        <f t="shared" si="9"/>
        <v>99.9893917674676</v>
      </c>
      <c r="Q28" s="480">
        <f t="shared" si="12"/>
        <v>99.9893917674676</v>
      </c>
      <c r="R28" s="481">
        <f t="shared" si="11"/>
        <v>0</v>
      </c>
      <c r="S28" s="479"/>
    </row>
    <row r="29" s="420" customFormat="1" ht="15" customHeight="1" spans="1:19">
      <c r="A29" s="450" t="s">
        <v>61</v>
      </c>
      <c r="B29" s="440">
        <v>702000</v>
      </c>
      <c r="C29" s="440">
        <v>574000</v>
      </c>
      <c r="D29" s="440">
        <f>E29</f>
        <v>716632</v>
      </c>
      <c r="E29" s="440">
        <v>716632</v>
      </c>
      <c r="F29" s="440">
        <v>513688</v>
      </c>
      <c r="G29" s="449" t="s">
        <v>59</v>
      </c>
      <c r="H29" s="449" t="s">
        <v>59</v>
      </c>
      <c r="I29" s="449" t="s">
        <v>59</v>
      </c>
      <c r="J29" s="436" t="s">
        <v>62</v>
      </c>
      <c r="K29" s="439">
        <f>SUM(K30:K32)</f>
        <v>165000</v>
      </c>
      <c r="L29" s="439">
        <f>SUM(L30:L32)</f>
        <v>236000</v>
      </c>
      <c r="M29" s="439">
        <f>SUM(M30:M32)</f>
        <v>243577</v>
      </c>
      <c r="N29" s="439">
        <f>SUM(N30:N32)</f>
        <v>290334</v>
      </c>
      <c r="O29" s="439">
        <f>SUM(O30:O32)</f>
        <v>273635</v>
      </c>
      <c r="P29" s="446" t="s">
        <v>59</v>
      </c>
      <c r="Q29" s="446" t="s">
        <v>59</v>
      </c>
      <c r="R29" s="446" t="s">
        <v>59</v>
      </c>
      <c r="S29" s="479"/>
    </row>
    <row r="30" s="420" customFormat="1" ht="15" customHeight="1" spans="1:18">
      <c r="A30" s="450" t="s">
        <v>63</v>
      </c>
      <c r="B30" s="440">
        <v>7405</v>
      </c>
      <c r="C30" s="440">
        <v>7405</v>
      </c>
      <c r="D30" s="440">
        <f>C30</f>
        <v>7405</v>
      </c>
      <c r="E30" s="440">
        <v>7405</v>
      </c>
      <c r="F30" s="440">
        <v>1725</v>
      </c>
      <c r="G30" s="449" t="s">
        <v>59</v>
      </c>
      <c r="H30" s="449" t="s">
        <v>59</v>
      </c>
      <c r="I30" s="449" t="s">
        <v>59</v>
      </c>
      <c r="J30" s="450" t="s">
        <v>64</v>
      </c>
      <c r="K30" s="217">
        <v>165000</v>
      </c>
      <c r="L30" s="462">
        <v>236000</v>
      </c>
      <c r="M30" s="463">
        <f>N30</f>
        <v>228012</v>
      </c>
      <c r="N30" s="217">
        <v>228012</v>
      </c>
      <c r="O30" s="217">
        <v>216141</v>
      </c>
      <c r="P30" s="446" t="s">
        <v>59</v>
      </c>
      <c r="Q30" s="446" t="s">
        <v>59</v>
      </c>
      <c r="R30" s="446" t="s">
        <v>59</v>
      </c>
    </row>
    <row r="31" ht="15" customHeight="1" spans="1:18">
      <c r="A31" s="451" t="s">
        <v>65</v>
      </c>
      <c r="B31" s="444">
        <v>28899</v>
      </c>
      <c r="C31" s="444">
        <v>803419</v>
      </c>
      <c r="D31" s="440">
        <f>E31</f>
        <v>803054</v>
      </c>
      <c r="E31" s="444">
        <v>803054</v>
      </c>
      <c r="F31" s="444">
        <v>352746</v>
      </c>
      <c r="G31" s="449" t="s">
        <v>59</v>
      </c>
      <c r="H31" s="449" t="s">
        <v>59</v>
      </c>
      <c r="I31" s="449" t="s">
        <v>59</v>
      </c>
      <c r="J31" s="471" t="s">
        <v>66</v>
      </c>
      <c r="K31" s="472"/>
      <c r="L31" s="473"/>
      <c r="M31" s="468">
        <v>15565</v>
      </c>
      <c r="N31" s="216">
        <v>15565</v>
      </c>
      <c r="O31" s="216">
        <v>7405</v>
      </c>
      <c r="P31" s="446" t="s">
        <v>59</v>
      </c>
      <c r="Q31" s="446" t="s">
        <v>59</v>
      </c>
      <c r="R31" s="446" t="s">
        <v>59</v>
      </c>
    </row>
    <row r="32" ht="15" customHeight="1" spans="1:18">
      <c r="A32" s="451" t="s">
        <v>67</v>
      </c>
      <c r="B32" s="444">
        <v>50089</v>
      </c>
      <c r="C32" s="444">
        <v>50089</v>
      </c>
      <c r="D32" s="444">
        <f>C32</f>
        <v>50089</v>
      </c>
      <c r="E32" s="444">
        <v>50089</v>
      </c>
      <c r="F32" s="444">
        <v>109173</v>
      </c>
      <c r="G32" s="449" t="s">
        <v>59</v>
      </c>
      <c r="H32" s="449" t="s">
        <v>59</v>
      </c>
      <c r="I32" s="449" t="s">
        <v>59</v>
      </c>
      <c r="J32" s="451" t="s">
        <v>68</v>
      </c>
      <c r="K32" s="474"/>
      <c r="L32" s="473"/>
      <c r="M32" s="475"/>
      <c r="N32" s="444">
        <v>46757</v>
      </c>
      <c r="O32" s="444">
        <v>50089</v>
      </c>
      <c r="P32" s="446" t="s">
        <v>59</v>
      </c>
      <c r="Q32" s="446" t="s">
        <v>59</v>
      </c>
      <c r="R32" s="446" t="s">
        <v>59</v>
      </c>
    </row>
    <row r="33" s="421" customFormat="1" ht="109.5" customHeight="1" spans="1:18">
      <c r="A33" s="452" t="s">
        <v>69</v>
      </c>
      <c r="B33" s="452"/>
      <c r="C33" s="452"/>
      <c r="D33" s="452"/>
      <c r="E33" s="452"/>
      <c r="F33" s="452"/>
      <c r="G33" s="452"/>
      <c r="H33" s="452"/>
      <c r="I33" s="452"/>
      <c r="J33" s="452"/>
      <c r="K33" s="452"/>
      <c r="L33" s="452"/>
      <c r="M33" s="452"/>
      <c r="N33" s="452"/>
      <c r="O33" s="452"/>
      <c r="P33" s="452"/>
      <c r="Q33" s="452"/>
      <c r="R33" s="452"/>
    </row>
  </sheetData>
  <mergeCells count="4">
    <mergeCell ref="A1:J1"/>
    <mergeCell ref="A2:R2"/>
    <mergeCell ref="N3:R3"/>
    <mergeCell ref="A33:R33"/>
  </mergeCells>
  <printOptions horizontalCentered="1"/>
  <pageMargins left="0.196850393700787" right="0.196850393700787" top="0.31496062992126" bottom="0.118110236220472" header="0.31496062992126" footer="0.31496062992126"/>
  <pageSetup paperSize="9" scale="84" fitToHeight="0" orientation="landscape"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Q80"/>
  <sheetViews>
    <sheetView view="pageBreakPreview" zoomScale="60" zoomScaleNormal="64" workbookViewId="0">
      <selection activeCell="F79" sqref="F79"/>
    </sheetView>
  </sheetViews>
  <sheetFormatPr defaultColWidth="9" defaultRowHeight="18.75"/>
  <cols>
    <col min="1" max="1" width="8.5" style="226" customWidth="1"/>
    <col min="2" max="2" width="31" style="227" customWidth="1"/>
    <col min="3" max="3" width="21.25" style="228" customWidth="1"/>
    <col min="4" max="4" width="14.5" style="229" customWidth="1"/>
    <col min="5" max="5" width="11.375" style="230" customWidth="1"/>
    <col min="6" max="6" width="21.25" style="231" customWidth="1"/>
    <col min="7" max="7" width="54.5" style="232" customWidth="1"/>
    <col min="8" max="8" width="16.875" style="231" customWidth="1"/>
    <col min="9" max="9" width="15.125" style="233" customWidth="1"/>
    <col min="10" max="10" width="17.625" style="231" customWidth="1"/>
    <col min="11" max="11" width="16" style="233" customWidth="1"/>
    <col min="12" max="12" width="32.25" style="234" customWidth="1"/>
    <col min="13" max="13" width="20" style="229" customWidth="1"/>
    <col min="14" max="14" width="21" style="229" customWidth="1"/>
    <col min="15" max="15" width="15.875" style="235" customWidth="1"/>
    <col min="16" max="16" width="39.75" style="236" hidden="1" customWidth="1"/>
    <col min="17" max="17" width="30.25" style="237" hidden="1" customWidth="1"/>
    <col min="18" max="16384" width="9" style="238"/>
  </cols>
  <sheetData>
    <row r="1" s="218" customFormat="1" ht="52.5" customHeight="1" spans="1:17">
      <c r="A1" s="239" t="s">
        <v>533</v>
      </c>
      <c r="B1" s="239"/>
      <c r="C1" s="240"/>
      <c r="D1" s="241"/>
      <c r="E1" s="242"/>
      <c r="F1" s="243"/>
      <c r="G1" s="244"/>
      <c r="H1" s="245"/>
      <c r="I1" s="274"/>
      <c r="J1" s="245"/>
      <c r="K1" s="274"/>
      <c r="L1" s="275"/>
      <c r="M1" s="276"/>
      <c r="N1" s="241"/>
      <c r="O1" s="241"/>
      <c r="P1" s="277">
        <v>10000</v>
      </c>
      <c r="Q1" s="294"/>
    </row>
    <row r="2" ht="47.25" customHeight="1" spans="1:17">
      <c r="A2" s="246" t="s">
        <v>534</v>
      </c>
      <c r="B2" s="246"/>
      <c r="C2" s="246"/>
      <c r="D2" s="247"/>
      <c r="E2" s="247"/>
      <c r="F2" s="246"/>
      <c r="G2" s="246"/>
      <c r="H2" s="246"/>
      <c r="I2" s="246"/>
      <c r="J2" s="246"/>
      <c r="K2" s="246"/>
      <c r="L2" s="247"/>
      <c r="M2" s="247"/>
      <c r="N2" s="247"/>
      <c r="O2" s="247"/>
      <c r="P2" s="278"/>
      <c r="Q2" s="278"/>
    </row>
    <row r="3" s="219" customFormat="1" ht="42" customHeight="1" spans="1:17">
      <c r="A3" s="248"/>
      <c r="B3" s="249"/>
      <c r="C3" s="248"/>
      <c r="D3" s="250"/>
      <c r="E3" s="250"/>
      <c r="F3" s="251"/>
      <c r="G3" s="248"/>
      <c r="H3" s="251"/>
      <c r="I3" s="279"/>
      <c r="J3" s="251"/>
      <c r="K3" s="279"/>
      <c r="L3" s="280"/>
      <c r="M3" s="281"/>
      <c r="N3" s="282" t="s">
        <v>393</v>
      </c>
      <c r="O3" s="283"/>
      <c r="P3" s="284"/>
      <c r="Q3" s="295"/>
    </row>
    <row r="4" s="220" customFormat="1" ht="81" customHeight="1" spans="1:17">
      <c r="A4" s="252" t="s">
        <v>535</v>
      </c>
      <c r="B4" s="252" t="s">
        <v>536</v>
      </c>
      <c r="C4" s="252" t="s">
        <v>537</v>
      </c>
      <c r="D4" s="252" t="s">
        <v>538</v>
      </c>
      <c r="E4" s="252" t="s">
        <v>539</v>
      </c>
      <c r="F4" s="253" t="s">
        <v>540</v>
      </c>
      <c r="G4" s="252" t="s">
        <v>541</v>
      </c>
      <c r="H4" s="253" t="s">
        <v>542</v>
      </c>
      <c r="I4" s="285" t="s">
        <v>543</v>
      </c>
      <c r="J4" s="286" t="s">
        <v>544</v>
      </c>
      <c r="K4" s="285" t="s">
        <v>545</v>
      </c>
      <c r="L4" s="252" t="s">
        <v>546</v>
      </c>
      <c r="M4" s="252" t="s">
        <v>547</v>
      </c>
      <c r="N4" s="252" t="s">
        <v>548</v>
      </c>
      <c r="O4" s="252" t="s">
        <v>549</v>
      </c>
      <c r="P4" s="252" t="s">
        <v>550</v>
      </c>
      <c r="Q4" s="252"/>
    </row>
    <row r="5" s="219" customFormat="1" ht="30" customHeight="1" spans="1:17">
      <c r="A5" s="254"/>
      <c r="B5" s="255" t="s">
        <v>551</v>
      </c>
      <c r="C5" s="254"/>
      <c r="D5" s="256"/>
      <c r="E5" s="256"/>
      <c r="F5" s="257">
        <f>SUM(F6,F61,F77)</f>
        <v>10243289.63</v>
      </c>
      <c r="G5" s="258"/>
      <c r="H5" s="257">
        <f>SUM(H6,H61,H77)</f>
        <v>1818468.634</v>
      </c>
      <c r="I5" s="258"/>
      <c r="J5" s="257">
        <f>SUM(J6,J61,J77)</f>
        <v>801428</v>
      </c>
      <c r="K5" s="258"/>
      <c r="L5" s="256"/>
      <c r="M5" s="256"/>
      <c r="N5" s="256"/>
      <c r="O5" s="256"/>
      <c r="P5" s="271"/>
      <c r="Q5" s="296"/>
    </row>
    <row r="6" s="221" customFormat="1" ht="30" customHeight="1" spans="1:17">
      <c r="A6" s="259" t="s">
        <v>552</v>
      </c>
      <c r="B6" s="259"/>
      <c r="C6" s="259"/>
      <c r="D6" s="259"/>
      <c r="E6" s="260"/>
      <c r="F6" s="261">
        <f>(F7+F47+F54)</f>
        <v>3505689.63</v>
      </c>
      <c r="G6" s="262"/>
      <c r="H6" s="261">
        <f>H7+H47+H54</f>
        <v>1053631</v>
      </c>
      <c r="I6" s="262"/>
      <c r="J6" s="261">
        <f>J7+J47+J54</f>
        <v>801428</v>
      </c>
      <c r="K6" s="262"/>
      <c r="L6" s="260"/>
      <c r="M6" s="263"/>
      <c r="N6" s="263"/>
      <c r="O6" s="287"/>
      <c r="P6" s="260"/>
      <c r="Q6" s="297"/>
    </row>
    <row r="7" s="221" customFormat="1" ht="30" customHeight="1" spans="1:17">
      <c r="A7" s="259" t="s">
        <v>553</v>
      </c>
      <c r="B7" s="259"/>
      <c r="C7" s="263"/>
      <c r="D7" s="263"/>
      <c r="E7" s="260"/>
      <c r="F7" s="261">
        <f>SUM(F8:F46)</f>
        <v>2749789.63</v>
      </c>
      <c r="G7" s="262"/>
      <c r="H7" s="261">
        <f>SUM(H8:H46)</f>
        <v>845746</v>
      </c>
      <c r="I7" s="262"/>
      <c r="J7" s="261">
        <f>SUM(J8:J46)</f>
        <v>646880</v>
      </c>
      <c r="K7" s="262"/>
      <c r="L7" s="260"/>
      <c r="M7" s="263"/>
      <c r="N7" s="263"/>
      <c r="O7" s="287"/>
      <c r="P7" s="260"/>
      <c r="Q7" s="297"/>
    </row>
    <row r="8" s="220" customFormat="1" ht="101.25" spans="1:17">
      <c r="A8" s="252">
        <v>1</v>
      </c>
      <c r="B8" s="264" t="s">
        <v>554</v>
      </c>
      <c r="C8" s="252" t="s">
        <v>555</v>
      </c>
      <c r="D8" s="252" t="s">
        <v>556</v>
      </c>
      <c r="E8" s="252" t="s">
        <v>557</v>
      </c>
      <c r="F8" s="253">
        <v>140000</v>
      </c>
      <c r="G8" s="264" t="s">
        <v>558</v>
      </c>
      <c r="H8" s="253">
        <v>28700</v>
      </c>
      <c r="I8" s="288" t="s">
        <v>559</v>
      </c>
      <c r="J8" s="253">
        <v>14300</v>
      </c>
      <c r="K8" s="288"/>
      <c r="L8" s="264" t="s">
        <v>560</v>
      </c>
      <c r="M8" s="252" t="s">
        <v>561</v>
      </c>
      <c r="N8" s="252" t="s">
        <v>562</v>
      </c>
      <c r="O8" s="252" t="s">
        <v>563</v>
      </c>
      <c r="P8" s="289" t="s">
        <v>564</v>
      </c>
      <c r="Q8" s="298"/>
    </row>
    <row r="9" s="220" customFormat="1" ht="46.5" customHeight="1" spans="1:17">
      <c r="A9" s="252">
        <v>2</v>
      </c>
      <c r="B9" s="264" t="s">
        <v>565</v>
      </c>
      <c r="C9" s="252" t="s">
        <v>555</v>
      </c>
      <c r="D9" s="252" t="s">
        <v>566</v>
      </c>
      <c r="E9" s="252" t="s">
        <v>557</v>
      </c>
      <c r="F9" s="253">
        <v>62000</v>
      </c>
      <c r="G9" s="264" t="s">
        <v>567</v>
      </c>
      <c r="H9" s="253">
        <v>25600</v>
      </c>
      <c r="I9" s="288" t="s">
        <v>559</v>
      </c>
      <c r="J9" s="253">
        <v>20480</v>
      </c>
      <c r="K9" s="288"/>
      <c r="L9" s="264" t="s">
        <v>568</v>
      </c>
      <c r="M9" s="252" t="s">
        <v>561</v>
      </c>
      <c r="N9" s="252" t="s">
        <v>562</v>
      </c>
      <c r="O9" s="252" t="s">
        <v>563</v>
      </c>
      <c r="P9" s="289"/>
      <c r="Q9" s="289"/>
    </row>
    <row r="10" s="220" customFormat="1" ht="60.75" spans="1:17">
      <c r="A10" s="252">
        <v>3</v>
      </c>
      <c r="B10" s="264" t="s">
        <v>569</v>
      </c>
      <c r="C10" s="252" t="s">
        <v>555</v>
      </c>
      <c r="D10" s="252" t="s">
        <v>566</v>
      </c>
      <c r="E10" s="252" t="s">
        <v>557</v>
      </c>
      <c r="F10" s="253">
        <v>51000</v>
      </c>
      <c r="G10" s="264" t="s">
        <v>570</v>
      </c>
      <c r="H10" s="253">
        <v>32000</v>
      </c>
      <c r="I10" s="288" t="s">
        <v>559</v>
      </c>
      <c r="J10" s="253">
        <v>25600</v>
      </c>
      <c r="K10" s="288"/>
      <c r="L10" s="264" t="s">
        <v>571</v>
      </c>
      <c r="M10" s="252" t="s">
        <v>561</v>
      </c>
      <c r="N10" s="252" t="s">
        <v>562</v>
      </c>
      <c r="O10" s="252" t="s">
        <v>563</v>
      </c>
      <c r="P10" s="289"/>
      <c r="Q10" s="298"/>
    </row>
    <row r="11" s="220" customFormat="1" ht="51" customHeight="1" spans="1:17">
      <c r="A11" s="252">
        <v>4</v>
      </c>
      <c r="B11" s="264" t="s">
        <v>572</v>
      </c>
      <c r="C11" s="252" t="s">
        <v>555</v>
      </c>
      <c r="D11" s="252" t="s">
        <v>566</v>
      </c>
      <c r="E11" s="252" t="s">
        <v>557</v>
      </c>
      <c r="F11" s="265">
        <v>37000</v>
      </c>
      <c r="G11" s="266" t="s">
        <v>573</v>
      </c>
      <c r="H11" s="265">
        <v>28000</v>
      </c>
      <c r="I11" s="288" t="s">
        <v>559</v>
      </c>
      <c r="J11" s="253">
        <v>22400</v>
      </c>
      <c r="K11" s="290"/>
      <c r="L11" s="264" t="s">
        <v>574</v>
      </c>
      <c r="M11" s="252" t="s">
        <v>561</v>
      </c>
      <c r="N11" s="252" t="s">
        <v>562</v>
      </c>
      <c r="O11" s="252" t="s">
        <v>563</v>
      </c>
      <c r="P11" s="289"/>
      <c r="Q11" s="298"/>
    </row>
    <row r="12" s="220" customFormat="1" ht="121.5" spans="1:17">
      <c r="A12" s="252">
        <v>5</v>
      </c>
      <c r="B12" s="264" t="s">
        <v>575</v>
      </c>
      <c r="C12" s="252" t="s">
        <v>555</v>
      </c>
      <c r="D12" s="252" t="s">
        <v>576</v>
      </c>
      <c r="E12" s="252" t="s">
        <v>577</v>
      </c>
      <c r="F12" s="265">
        <v>35000</v>
      </c>
      <c r="G12" s="266" t="s">
        <v>578</v>
      </c>
      <c r="H12" s="265">
        <v>12000</v>
      </c>
      <c r="I12" s="288" t="s">
        <v>559</v>
      </c>
      <c r="J12" s="253">
        <v>9600</v>
      </c>
      <c r="K12" s="290"/>
      <c r="L12" s="264" t="s">
        <v>579</v>
      </c>
      <c r="M12" s="252" t="s">
        <v>561</v>
      </c>
      <c r="N12" s="252" t="s">
        <v>562</v>
      </c>
      <c r="O12" s="252" t="s">
        <v>580</v>
      </c>
      <c r="P12" s="289"/>
      <c r="Q12" s="298"/>
    </row>
    <row r="13" s="220" customFormat="1" ht="81" spans="1:17">
      <c r="A13" s="252">
        <v>6</v>
      </c>
      <c r="B13" s="264" t="s">
        <v>581</v>
      </c>
      <c r="C13" s="252" t="s">
        <v>555</v>
      </c>
      <c r="D13" s="252" t="s">
        <v>576</v>
      </c>
      <c r="E13" s="252" t="s">
        <v>577</v>
      </c>
      <c r="F13" s="265">
        <v>345500</v>
      </c>
      <c r="G13" s="266" t="s">
        <v>582</v>
      </c>
      <c r="H13" s="265">
        <v>141200</v>
      </c>
      <c r="I13" s="288" t="s">
        <v>559</v>
      </c>
      <c r="J13" s="253">
        <v>112960</v>
      </c>
      <c r="K13" s="290"/>
      <c r="L13" s="264" t="s">
        <v>583</v>
      </c>
      <c r="M13" s="252" t="s">
        <v>561</v>
      </c>
      <c r="N13" s="252" t="s">
        <v>562</v>
      </c>
      <c r="O13" s="252" t="s">
        <v>580</v>
      </c>
      <c r="P13" s="289" t="s">
        <v>584</v>
      </c>
      <c r="Q13" s="298"/>
    </row>
    <row r="14" s="220" customFormat="1" ht="71.25" customHeight="1" spans="1:17">
      <c r="A14" s="252">
        <v>7</v>
      </c>
      <c r="B14" s="264" t="s">
        <v>585</v>
      </c>
      <c r="C14" s="252" t="s">
        <v>586</v>
      </c>
      <c r="D14" s="252" t="s">
        <v>587</v>
      </c>
      <c r="E14" s="252" t="s">
        <v>577</v>
      </c>
      <c r="F14" s="265">
        <v>305000</v>
      </c>
      <c r="G14" s="266" t="s">
        <v>588</v>
      </c>
      <c r="H14" s="265">
        <v>65000</v>
      </c>
      <c r="I14" s="288" t="s">
        <v>559</v>
      </c>
      <c r="J14" s="253">
        <v>52000</v>
      </c>
      <c r="K14" s="290"/>
      <c r="L14" s="264" t="s">
        <v>589</v>
      </c>
      <c r="M14" s="252" t="s">
        <v>561</v>
      </c>
      <c r="N14" s="252" t="s">
        <v>586</v>
      </c>
      <c r="O14" s="252" t="s">
        <v>580</v>
      </c>
      <c r="P14" s="289"/>
      <c r="Q14" s="298"/>
    </row>
    <row r="15" s="220" customFormat="1" ht="67.5" customHeight="1" spans="1:17">
      <c r="A15" s="252">
        <v>8</v>
      </c>
      <c r="B15" s="264" t="s">
        <v>590</v>
      </c>
      <c r="C15" s="252" t="s">
        <v>555</v>
      </c>
      <c r="D15" s="252" t="s">
        <v>591</v>
      </c>
      <c r="E15" s="252" t="s">
        <v>577</v>
      </c>
      <c r="F15" s="265">
        <v>216200</v>
      </c>
      <c r="G15" s="266" t="s">
        <v>592</v>
      </c>
      <c r="H15" s="265">
        <v>53000</v>
      </c>
      <c r="I15" s="288" t="s">
        <v>559</v>
      </c>
      <c r="J15" s="253">
        <v>42400</v>
      </c>
      <c r="K15" s="290"/>
      <c r="L15" s="264" t="s">
        <v>589</v>
      </c>
      <c r="M15" s="252" t="s">
        <v>561</v>
      </c>
      <c r="N15" s="252" t="s">
        <v>562</v>
      </c>
      <c r="O15" s="252" t="s">
        <v>580</v>
      </c>
      <c r="P15" s="289"/>
      <c r="Q15" s="289"/>
    </row>
    <row r="16" s="222" customFormat="1" ht="77.25" customHeight="1" spans="1:17">
      <c r="A16" s="252">
        <v>9</v>
      </c>
      <c r="B16" s="267" t="s">
        <v>593</v>
      </c>
      <c r="C16" s="268" t="s">
        <v>594</v>
      </c>
      <c r="D16" s="268" t="s">
        <v>566</v>
      </c>
      <c r="E16" s="268" t="s">
        <v>595</v>
      </c>
      <c r="F16" s="269">
        <v>51275</v>
      </c>
      <c r="G16" s="267" t="s">
        <v>596</v>
      </c>
      <c r="H16" s="270">
        <v>32303</v>
      </c>
      <c r="I16" s="288" t="s">
        <v>559</v>
      </c>
      <c r="J16" s="291">
        <v>15000</v>
      </c>
      <c r="K16" s="267"/>
      <c r="L16" s="267" t="s">
        <v>597</v>
      </c>
      <c r="M16" s="252" t="s">
        <v>561</v>
      </c>
      <c r="N16" s="252" t="s">
        <v>562</v>
      </c>
      <c r="O16" s="252" t="s">
        <v>563</v>
      </c>
      <c r="P16" s="268"/>
      <c r="Q16" s="299"/>
    </row>
    <row r="17" s="222" customFormat="1" ht="174.75" customHeight="1" spans="1:17">
      <c r="A17" s="252">
        <v>10</v>
      </c>
      <c r="B17" s="267" t="s">
        <v>598</v>
      </c>
      <c r="C17" s="268" t="s">
        <v>594</v>
      </c>
      <c r="D17" s="268" t="s">
        <v>566</v>
      </c>
      <c r="E17" s="268" t="s">
        <v>595</v>
      </c>
      <c r="F17" s="269">
        <v>39000</v>
      </c>
      <c r="G17" s="267" t="s">
        <v>599</v>
      </c>
      <c r="H17" s="270">
        <v>12215</v>
      </c>
      <c r="I17" s="288" t="s">
        <v>559</v>
      </c>
      <c r="J17" s="291">
        <v>13100</v>
      </c>
      <c r="K17" s="267"/>
      <c r="L17" s="267" t="s">
        <v>600</v>
      </c>
      <c r="M17" s="252" t="s">
        <v>561</v>
      </c>
      <c r="N17" s="252" t="s">
        <v>562</v>
      </c>
      <c r="O17" s="252" t="s">
        <v>563</v>
      </c>
      <c r="P17" s="268"/>
      <c r="Q17" s="299"/>
    </row>
    <row r="18" s="222" customFormat="1" ht="39.75" customHeight="1" spans="1:17">
      <c r="A18" s="252">
        <v>11</v>
      </c>
      <c r="B18" s="267" t="s">
        <v>572</v>
      </c>
      <c r="C18" s="268" t="s">
        <v>594</v>
      </c>
      <c r="D18" s="268" t="s">
        <v>566</v>
      </c>
      <c r="E18" s="268" t="s">
        <v>595</v>
      </c>
      <c r="F18" s="269">
        <v>36867</v>
      </c>
      <c r="G18" s="267" t="s">
        <v>601</v>
      </c>
      <c r="H18" s="270">
        <v>27650</v>
      </c>
      <c r="I18" s="288" t="s">
        <v>559</v>
      </c>
      <c r="J18" s="291">
        <v>10100</v>
      </c>
      <c r="K18" s="267"/>
      <c r="L18" s="267" t="s">
        <v>602</v>
      </c>
      <c r="M18" s="252" t="s">
        <v>561</v>
      </c>
      <c r="N18" s="252" t="s">
        <v>562</v>
      </c>
      <c r="O18" s="252" t="s">
        <v>563</v>
      </c>
      <c r="P18" s="268"/>
      <c r="Q18" s="299"/>
    </row>
    <row r="19" s="222" customFormat="1" ht="136.5" customHeight="1" spans="1:17">
      <c r="A19" s="252">
        <v>12</v>
      </c>
      <c r="B19" s="267" t="s">
        <v>603</v>
      </c>
      <c r="C19" s="268" t="s">
        <v>594</v>
      </c>
      <c r="D19" s="268" t="s">
        <v>604</v>
      </c>
      <c r="E19" s="268" t="s">
        <v>605</v>
      </c>
      <c r="F19" s="269">
        <v>17509.7</v>
      </c>
      <c r="G19" s="267" t="s">
        <v>606</v>
      </c>
      <c r="H19" s="270">
        <v>13000</v>
      </c>
      <c r="I19" s="288" t="s">
        <v>559</v>
      </c>
      <c r="J19" s="291">
        <v>10000</v>
      </c>
      <c r="K19" s="267"/>
      <c r="L19" s="267" t="s">
        <v>607</v>
      </c>
      <c r="M19" s="252" t="s">
        <v>561</v>
      </c>
      <c r="N19" s="252" t="s">
        <v>562</v>
      </c>
      <c r="O19" s="252" t="s">
        <v>563</v>
      </c>
      <c r="P19" s="268"/>
      <c r="Q19" s="299"/>
    </row>
    <row r="20" s="222" customFormat="1" ht="136.5" customHeight="1" spans="1:17">
      <c r="A20" s="252">
        <v>13</v>
      </c>
      <c r="B20" s="267" t="s">
        <v>608</v>
      </c>
      <c r="C20" s="268" t="s">
        <v>594</v>
      </c>
      <c r="D20" s="268" t="s">
        <v>609</v>
      </c>
      <c r="E20" s="268" t="s">
        <v>605</v>
      </c>
      <c r="F20" s="269">
        <v>60000</v>
      </c>
      <c r="G20" s="267" t="s">
        <v>610</v>
      </c>
      <c r="H20" s="270">
        <v>39000</v>
      </c>
      <c r="I20" s="288" t="s">
        <v>559</v>
      </c>
      <c r="J20" s="291">
        <v>25000</v>
      </c>
      <c r="K20" s="267"/>
      <c r="L20" s="267" t="s">
        <v>611</v>
      </c>
      <c r="M20" s="252" t="s">
        <v>561</v>
      </c>
      <c r="N20" s="252" t="s">
        <v>562</v>
      </c>
      <c r="O20" s="252" t="s">
        <v>563</v>
      </c>
      <c r="P20" s="268"/>
      <c r="Q20" s="299"/>
    </row>
    <row r="21" s="222" customFormat="1" ht="59.25" customHeight="1" spans="1:17">
      <c r="A21" s="252">
        <v>14</v>
      </c>
      <c r="B21" s="267" t="s">
        <v>612</v>
      </c>
      <c r="C21" s="268" t="s">
        <v>594</v>
      </c>
      <c r="D21" s="268" t="s">
        <v>613</v>
      </c>
      <c r="E21" s="268" t="s">
        <v>605</v>
      </c>
      <c r="F21" s="269">
        <v>52000</v>
      </c>
      <c r="G21" s="267" t="s">
        <v>614</v>
      </c>
      <c r="H21" s="270">
        <v>30000</v>
      </c>
      <c r="I21" s="288" t="s">
        <v>559</v>
      </c>
      <c r="J21" s="291">
        <v>25000</v>
      </c>
      <c r="K21" s="267"/>
      <c r="L21" s="267" t="s">
        <v>615</v>
      </c>
      <c r="M21" s="252" t="s">
        <v>561</v>
      </c>
      <c r="N21" s="252" t="s">
        <v>562</v>
      </c>
      <c r="O21" s="252" t="s">
        <v>563</v>
      </c>
      <c r="P21" s="268"/>
      <c r="Q21" s="299"/>
    </row>
    <row r="22" s="222" customFormat="1" ht="51.75" customHeight="1" spans="1:17">
      <c r="A22" s="252">
        <v>15</v>
      </c>
      <c r="B22" s="267" t="s">
        <v>616</v>
      </c>
      <c r="C22" s="268" t="s">
        <v>617</v>
      </c>
      <c r="D22" s="268" t="s">
        <v>618</v>
      </c>
      <c r="E22" s="268" t="s">
        <v>605</v>
      </c>
      <c r="F22" s="269">
        <v>60991</v>
      </c>
      <c r="G22" s="267" t="s">
        <v>619</v>
      </c>
      <c r="H22" s="270">
        <v>7357</v>
      </c>
      <c r="I22" s="288" t="s">
        <v>559</v>
      </c>
      <c r="J22" s="291">
        <v>12400</v>
      </c>
      <c r="K22" s="267"/>
      <c r="L22" s="267" t="s">
        <v>620</v>
      </c>
      <c r="M22" s="252" t="s">
        <v>561</v>
      </c>
      <c r="N22" s="252" t="s">
        <v>562</v>
      </c>
      <c r="O22" s="252" t="s">
        <v>563</v>
      </c>
      <c r="P22" s="268"/>
      <c r="Q22" s="299"/>
    </row>
    <row r="23" s="222" customFormat="1" ht="73.5" customHeight="1" spans="1:17">
      <c r="A23" s="252">
        <v>16</v>
      </c>
      <c r="B23" s="267" t="s">
        <v>621</v>
      </c>
      <c r="C23" s="268" t="s">
        <v>617</v>
      </c>
      <c r="D23" s="268" t="s">
        <v>591</v>
      </c>
      <c r="E23" s="268" t="s">
        <v>605</v>
      </c>
      <c r="F23" s="269">
        <v>68351.93</v>
      </c>
      <c r="G23" s="267" t="s">
        <v>622</v>
      </c>
      <c r="H23" s="270">
        <v>4449</v>
      </c>
      <c r="I23" s="288" t="s">
        <v>559</v>
      </c>
      <c r="J23" s="291">
        <v>26800</v>
      </c>
      <c r="K23" s="267"/>
      <c r="L23" s="267" t="s">
        <v>623</v>
      </c>
      <c r="M23" s="252" t="s">
        <v>561</v>
      </c>
      <c r="N23" s="252" t="s">
        <v>562</v>
      </c>
      <c r="O23" s="252" t="s">
        <v>563</v>
      </c>
      <c r="P23" s="268"/>
      <c r="Q23" s="299"/>
    </row>
    <row r="24" s="222" customFormat="1" ht="57" customHeight="1" spans="1:17">
      <c r="A24" s="252">
        <v>17</v>
      </c>
      <c r="B24" s="267" t="s">
        <v>624</v>
      </c>
      <c r="C24" s="268" t="s">
        <v>594</v>
      </c>
      <c r="D24" s="268" t="s">
        <v>566</v>
      </c>
      <c r="E24" s="268" t="s">
        <v>595</v>
      </c>
      <c r="F24" s="269">
        <v>22500</v>
      </c>
      <c r="G24" s="267" t="s">
        <v>625</v>
      </c>
      <c r="H24" s="270">
        <v>10000</v>
      </c>
      <c r="I24" s="288" t="s">
        <v>559</v>
      </c>
      <c r="J24" s="291">
        <v>11100</v>
      </c>
      <c r="K24" s="267"/>
      <c r="L24" s="267" t="s">
        <v>626</v>
      </c>
      <c r="M24" s="252" t="s">
        <v>561</v>
      </c>
      <c r="N24" s="252" t="s">
        <v>562</v>
      </c>
      <c r="O24" s="252" t="s">
        <v>563</v>
      </c>
      <c r="P24" s="268"/>
      <c r="Q24" s="299"/>
    </row>
    <row r="25" s="222" customFormat="1" ht="118.5" customHeight="1" spans="1:17">
      <c r="A25" s="252">
        <v>18</v>
      </c>
      <c r="B25" s="267" t="s">
        <v>627</v>
      </c>
      <c r="C25" s="268" t="s">
        <v>628</v>
      </c>
      <c r="D25" s="268" t="s">
        <v>629</v>
      </c>
      <c r="E25" s="268" t="s">
        <v>595</v>
      </c>
      <c r="F25" s="269">
        <v>95283</v>
      </c>
      <c r="G25" s="267" t="s">
        <v>630</v>
      </c>
      <c r="H25" s="270">
        <v>23372</v>
      </c>
      <c r="I25" s="288" t="s">
        <v>559</v>
      </c>
      <c r="J25" s="291">
        <v>25700</v>
      </c>
      <c r="K25" s="267"/>
      <c r="L25" s="267" t="s">
        <v>631</v>
      </c>
      <c r="M25" s="252" t="s">
        <v>561</v>
      </c>
      <c r="N25" s="252" t="s">
        <v>562</v>
      </c>
      <c r="O25" s="252" t="s">
        <v>563</v>
      </c>
      <c r="P25" s="268"/>
      <c r="Q25" s="299"/>
    </row>
    <row r="26" s="222" customFormat="1" ht="105" customHeight="1" spans="1:17">
      <c r="A26" s="252">
        <v>19</v>
      </c>
      <c r="B26" s="267" t="s">
        <v>632</v>
      </c>
      <c r="C26" s="268" t="s">
        <v>628</v>
      </c>
      <c r="D26" s="268" t="s">
        <v>633</v>
      </c>
      <c r="E26" s="268" t="s">
        <v>605</v>
      </c>
      <c r="F26" s="269">
        <v>43500</v>
      </c>
      <c r="G26" s="267" t="s">
        <v>634</v>
      </c>
      <c r="H26" s="270">
        <v>10000</v>
      </c>
      <c r="I26" s="288" t="s">
        <v>559</v>
      </c>
      <c r="J26" s="291">
        <v>12100</v>
      </c>
      <c r="K26" s="267"/>
      <c r="L26" s="267" t="s">
        <v>635</v>
      </c>
      <c r="M26" s="252" t="s">
        <v>561</v>
      </c>
      <c r="N26" s="252" t="s">
        <v>562</v>
      </c>
      <c r="O26" s="252" t="s">
        <v>563</v>
      </c>
      <c r="P26" s="268"/>
      <c r="Q26" s="299"/>
    </row>
    <row r="27" s="220" customFormat="1" ht="156.75" customHeight="1" spans="1:17">
      <c r="A27" s="252">
        <v>20</v>
      </c>
      <c r="B27" s="264" t="s">
        <v>636</v>
      </c>
      <c r="C27" s="252" t="s">
        <v>637</v>
      </c>
      <c r="D27" s="252" t="s">
        <v>629</v>
      </c>
      <c r="E27" s="252" t="s">
        <v>577</v>
      </c>
      <c r="F27" s="265">
        <v>144812</v>
      </c>
      <c r="G27" s="266" t="s">
        <v>638</v>
      </c>
      <c r="H27" s="265">
        <v>13600</v>
      </c>
      <c r="I27" s="288" t="s">
        <v>559</v>
      </c>
      <c r="J27" s="265">
        <v>2050</v>
      </c>
      <c r="K27" s="290"/>
      <c r="L27" s="264" t="s">
        <v>639</v>
      </c>
      <c r="M27" s="252" t="s">
        <v>561</v>
      </c>
      <c r="N27" s="252" t="s">
        <v>637</v>
      </c>
      <c r="O27" s="252" t="s">
        <v>563</v>
      </c>
      <c r="P27" s="289"/>
      <c r="Q27" s="252"/>
    </row>
    <row r="28" s="220" customFormat="1" ht="81" spans="1:17">
      <c r="A28" s="252">
        <v>21</v>
      </c>
      <c r="B28" s="264" t="s">
        <v>640</v>
      </c>
      <c r="C28" s="252" t="s">
        <v>641</v>
      </c>
      <c r="D28" s="252" t="s">
        <v>609</v>
      </c>
      <c r="E28" s="252" t="s">
        <v>577</v>
      </c>
      <c r="F28" s="265">
        <v>135000</v>
      </c>
      <c r="G28" s="266" t="s">
        <v>642</v>
      </c>
      <c r="H28" s="265">
        <v>10000</v>
      </c>
      <c r="I28" s="288" t="s">
        <v>559</v>
      </c>
      <c r="J28" s="265">
        <v>8000</v>
      </c>
      <c r="K28" s="290"/>
      <c r="L28" s="264" t="s">
        <v>643</v>
      </c>
      <c r="M28" s="252" t="s">
        <v>561</v>
      </c>
      <c r="N28" s="252" t="s">
        <v>562</v>
      </c>
      <c r="O28" s="252" t="s">
        <v>580</v>
      </c>
      <c r="P28" s="289"/>
      <c r="Q28" s="298"/>
    </row>
    <row r="29" s="220" customFormat="1" ht="60.75" spans="1:17">
      <c r="A29" s="252">
        <v>22</v>
      </c>
      <c r="B29" s="264" t="s">
        <v>644</v>
      </c>
      <c r="C29" s="252" t="s">
        <v>637</v>
      </c>
      <c r="D29" s="252" t="s">
        <v>604</v>
      </c>
      <c r="E29" s="252" t="s">
        <v>577</v>
      </c>
      <c r="F29" s="265">
        <v>81400</v>
      </c>
      <c r="G29" s="266" t="s">
        <v>645</v>
      </c>
      <c r="H29" s="265">
        <v>27000</v>
      </c>
      <c r="I29" s="288" t="s">
        <v>559</v>
      </c>
      <c r="J29" s="265">
        <v>10000</v>
      </c>
      <c r="K29" s="290"/>
      <c r="L29" s="264" t="s">
        <v>646</v>
      </c>
      <c r="M29" s="252" t="s">
        <v>561</v>
      </c>
      <c r="N29" s="252" t="s">
        <v>637</v>
      </c>
      <c r="O29" s="252" t="s">
        <v>563</v>
      </c>
      <c r="P29" s="289" t="s">
        <v>647</v>
      </c>
      <c r="Q29" s="289"/>
    </row>
    <row r="30" s="220" customFormat="1" ht="81" spans="1:17">
      <c r="A30" s="252">
        <v>23</v>
      </c>
      <c r="B30" s="264" t="s">
        <v>648</v>
      </c>
      <c r="C30" s="252" t="s">
        <v>641</v>
      </c>
      <c r="D30" s="252" t="s">
        <v>604</v>
      </c>
      <c r="E30" s="252" t="s">
        <v>577</v>
      </c>
      <c r="F30" s="265">
        <v>69600</v>
      </c>
      <c r="G30" s="266" t="s">
        <v>649</v>
      </c>
      <c r="H30" s="265">
        <v>8700</v>
      </c>
      <c r="I30" s="288" t="s">
        <v>559</v>
      </c>
      <c r="J30" s="265">
        <v>6960</v>
      </c>
      <c r="K30" s="290"/>
      <c r="L30" s="264" t="s">
        <v>650</v>
      </c>
      <c r="M30" s="252" t="s">
        <v>561</v>
      </c>
      <c r="N30" s="252" t="s">
        <v>562</v>
      </c>
      <c r="O30" s="252" t="s">
        <v>580</v>
      </c>
      <c r="P30" s="289"/>
      <c r="Q30" s="298"/>
    </row>
    <row r="31" s="220" customFormat="1" ht="79.5" customHeight="1" spans="1:17">
      <c r="A31" s="252">
        <v>24</v>
      </c>
      <c r="B31" s="264" t="s">
        <v>651</v>
      </c>
      <c r="C31" s="252" t="s">
        <v>555</v>
      </c>
      <c r="D31" s="252" t="s">
        <v>576</v>
      </c>
      <c r="E31" s="252" t="s">
        <v>577</v>
      </c>
      <c r="F31" s="265">
        <v>63700</v>
      </c>
      <c r="G31" s="266" t="s">
        <v>652</v>
      </c>
      <c r="H31" s="265">
        <v>20000</v>
      </c>
      <c r="I31" s="288" t="s">
        <v>559</v>
      </c>
      <c r="J31" s="265">
        <v>16000</v>
      </c>
      <c r="K31" s="290"/>
      <c r="L31" s="264" t="s">
        <v>653</v>
      </c>
      <c r="M31" s="252" t="s">
        <v>561</v>
      </c>
      <c r="N31" s="252" t="s">
        <v>562</v>
      </c>
      <c r="O31" s="252" t="s">
        <v>580</v>
      </c>
      <c r="P31" s="289"/>
      <c r="Q31" s="298"/>
    </row>
    <row r="32" s="220" customFormat="1" ht="40.5" spans="1:17">
      <c r="A32" s="252">
        <v>25</v>
      </c>
      <c r="B32" s="264" t="s">
        <v>654</v>
      </c>
      <c r="C32" s="252" t="s">
        <v>637</v>
      </c>
      <c r="D32" s="252" t="s">
        <v>604</v>
      </c>
      <c r="E32" s="252" t="s">
        <v>577</v>
      </c>
      <c r="F32" s="265">
        <v>55700</v>
      </c>
      <c r="G32" s="266" t="s">
        <v>655</v>
      </c>
      <c r="H32" s="265">
        <v>16400</v>
      </c>
      <c r="I32" s="288" t="s">
        <v>559</v>
      </c>
      <c r="J32" s="265">
        <v>8020</v>
      </c>
      <c r="K32" s="290"/>
      <c r="L32" s="264" t="s">
        <v>656</v>
      </c>
      <c r="M32" s="252" t="s">
        <v>561</v>
      </c>
      <c r="N32" s="252" t="s">
        <v>637</v>
      </c>
      <c r="O32" s="252" t="s">
        <v>563</v>
      </c>
      <c r="P32" s="289" t="s">
        <v>647</v>
      </c>
      <c r="Q32" s="252"/>
    </row>
    <row r="33" s="220" customFormat="1" ht="99" customHeight="1" spans="1:17">
      <c r="A33" s="252">
        <v>26</v>
      </c>
      <c r="B33" s="264" t="s">
        <v>657</v>
      </c>
      <c r="C33" s="252" t="s">
        <v>658</v>
      </c>
      <c r="D33" s="252" t="s">
        <v>587</v>
      </c>
      <c r="E33" s="252" t="s">
        <v>577</v>
      </c>
      <c r="F33" s="265">
        <v>47000</v>
      </c>
      <c r="G33" s="266" t="s">
        <v>659</v>
      </c>
      <c r="H33" s="265">
        <v>10000</v>
      </c>
      <c r="I33" s="288" t="s">
        <v>559</v>
      </c>
      <c r="J33" s="265">
        <v>8000</v>
      </c>
      <c r="K33" s="290"/>
      <c r="L33" s="264" t="s">
        <v>660</v>
      </c>
      <c r="M33" s="252" t="s">
        <v>561</v>
      </c>
      <c r="N33" s="252" t="s">
        <v>658</v>
      </c>
      <c r="O33" s="252" t="s">
        <v>563</v>
      </c>
      <c r="P33" s="289"/>
      <c r="Q33" s="252"/>
    </row>
    <row r="34" s="220" customFormat="1" ht="50.25" customHeight="1" spans="1:17">
      <c r="A34" s="252">
        <v>27</v>
      </c>
      <c r="B34" s="264" t="s">
        <v>661</v>
      </c>
      <c r="C34" s="252" t="s">
        <v>555</v>
      </c>
      <c r="D34" s="252" t="s">
        <v>591</v>
      </c>
      <c r="E34" s="252" t="s">
        <v>577</v>
      </c>
      <c r="F34" s="265">
        <v>43800</v>
      </c>
      <c r="G34" s="266" t="s">
        <v>662</v>
      </c>
      <c r="H34" s="265">
        <v>4000</v>
      </c>
      <c r="I34" s="288" t="s">
        <v>559</v>
      </c>
      <c r="J34" s="265">
        <v>3200</v>
      </c>
      <c r="K34" s="290"/>
      <c r="L34" s="264" t="s">
        <v>663</v>
      </c>
      <c r="M34" s="252" t="s">
        <v>561</v>
      </c>
      <c r="N34" s="252" t="s">
        <v>562</v>
      </c>
      <c r="O34" s="252" t="s">
        <v>580</v>
      </c>
      <c r="P34" s="289"/>
      <c r="Q34" s="289"/>
    </row>
    <row r="35" s="220" customFormat="1" ht="59.25" customHeight="1" spans="1:17">
      <c r="A35" s="252">
        <v>28</v>
      </c>
      <c r="B35" s="264" t="s">
        <v>664</v>
      </c>
      <c r="C35" s="252" t="s">
        <v>637</v>
      </c>
      <c r="D35" s="252" t="s">
        <v>576</v>
      </c>
      <c r="E35" s="252" t="s">
        <v>577</v>
      </c>
      <c r="F35" s="265">
        <v>44000</v>
      </c>
      <c r="G35" s="266" t="s">
        <v>665</v>
      </c>
      <c r="H35" s="265">
        <v>25000</v>
      </c>
      <c r="I35" s="288" t="s">
        <v>559</v>
      </c>
      <c r="J35" s="265">
        <v>8500</v>
      </c>
      <c r="K35" s="290"/>
      <c r="L35" s="264" t="s">
        <v>666</v>
      </c>
      <c r="M35" s="252" t="s">
        <v>561</v>
      </c>
      <c r="N35" s="252" t="s">
        <v>637</v>
      </c>
      <c r="O35" s="252" t="s">
        <v>563</v>
      </c>
      <c r="P35" s="289"/>
      <c r="Q35" s="252"/>
    </row>
    <row r="36" s="220" customFormat="1" ht="48" customHeight="1" spans="1:17">
      <c r="A36" s="252">
        <v>29</v>
      </c>
      <c r="B36" s="264" t="s">
        <v>667</v>
      </c>
      <c r="C36" s="252" t="s">
        <v>637</v>
      </c>
      <c r="D36" s="252" t="s">
        <v>668</v>
      </c>
      <c r="E36" s="252" t="s">
        <v>669</v>
      </c>
      <c r="F36" s="265">
        <v>43400</v>
      </c>
      <c r="G36" s="266" t="s">
        <v>670</v>
      </c>
      <c r="H36" s="265">
        <v>7000</v>
      </c>
      <c r="I36" s="288" t="s">
        <v>559</v>
      </c>
      <c r="J36" s="265">
        <v>5300</v>
      </c>
      <c r="K36" s="290"/>
      <c r="L36" s="264" t="s">
        <v>671</v>
      </c>
      <c r="M36" s="252" t="s">
        <v>561</v>
      </c>
      <c r="N36" s="252" t="s">
        <v>637</v>
      </c>
      <c r="O36" s="252" t="s">
        <v>580</v>
      </c>
      <c r="P36" s="289"/>
      <c r="Q36" s="298"/>
    </row>
    <row r="37" s="220" customFormat="1" ht="54" customHeight="1" spans="1:17">
      <c r="A37" s="252">
        <v>30</v>
      </c>
      <c r="B37" s="264" t="s">
        <v>672</v>
      </c>
      <c r="C37" s="252" t="s">
        <v>641</v>
      </c>
      <c r="D37" s="252" t="s">
        <v>673</v>
      </c>
      <c r="E37" s="252" t="s">
        <v>577</v>
      </c>
      <c r="F37" s="265">
        <v>42000</v>
      </c>
      <c r="G37" s="266" t="s">
        <v>674</v>
      </c>
      <c r="H37" s="265">
        <v>12000</v>
      </c>
      <c r="I37" s="288" t="s">
        <v>559</v>
      </c>
      <c r="J37" s="265">
        <v>9600</v>
      </c>
      <c r="K37" s="290"/>
      <c r="L37" s="264" t="s">
        <v>675</v>
      </c>
      <c r="M37" s="252" t="s">
        <v>561</v>
      </c>
      <c r="N37" s="252" t="s">
        <v>562</v>
      </c>
      <c r="O37" s="252" t="s">
        <v>563</v>
      </c>
      <c r="P37" s="289"/>
      <c r="Q37" s="298"/>
    </row>
    <row r="38" s="220" customFormat="1" ht="60.75" spans="1:17">
      <c r="A38" s="252">
        <v>31</v>
      </c>
      <c r="B38" s="264" t="s">
        <v>676</v>
      </c>
      <c r="C38" s="252" t="s">
        <v>677</v>
      </c>
      <c r="D38" s="252" t="s">
        <v>576</v>
      </c>
      <c r="E38" s="252" t="s">
        <v>577</v>
      </c>
      <c r="F38" s="265">
        <v>40200</v>
      </c>
      <c r="G38" s="266" t="s">
        <v>678</v>
      </c>
      <c r="H38" s="265">
        <v>8500</v>
      </c>
      <c r="I38" s="288" t="s">
        <v>559</v>
      </c>
      <c r="J38" s="265">
        <v>6800</v>
      </c>
      <c r="K38" s="290"/>
      <c r="L38" s="264" t="s">
        <v>679</v>
      </c>
      <c r="M38" s="252" t="s">
        <v>561</v>
      </c>
      <c r="N38" s="252" t="s">
        <v>562</v>
      </c>
      <c r="O38" s="252" t="s">
        <v>580</v>
      </c>
      <c r="P38" s="289"/>
      <c r="Q38" s="298"/>
    </row>
    <row r="39" s="220" customFormat="1" ht="78" customHeight="1" spans="1:17">
      <c r="A39" s="252">
        <v>32</v>
      </c>
      <c r="B39" s="264" t="s">
        <v>680</v>
      </c>
      <c r="C39" s="252" t="s">
        <v>641</v>
      </c>
      <c r="D39" s="252" t="s">
        <v>576</v>
      </c>
      <c r="E39" s="252" t="s">
        <v>577</v>
      </c>
      <c r="F39" s="265">
        <v>35800</v>
      </c>
      <c r="G39" s="266" t="s">
        <v>681</v>
      </c>
      <c r="H39" s="265">
        <v>22100</v>
      </c>
      <c r="I39" s="288" t="s">
        <v>559</v>
      </c>
      <c r="J39" s="265">
        <v>17680</v>
      </c>
      <c r="K39" s="290"/>
      <c r="L39" s="264" t="s">
        <v>682</v>
      </c>
      <c r="M39" s="252" t="s">
        <v>561</v>
      </c>
      <c r="N39" s="252" t="s">
        <v>562</v>
      </c>
      <c r="O39" s="252" t="s">
        <v>580</v>
      </c>
      <c r="P39" s="289"/>
      <c r="Q39" s="298"/>
    </row>
    <row r="40" s="220" customFormat="1" ht="40.5" spans="1:17">
      <c r="A40" s="252">
        <v>33</v>
      </c>
      <c r="B40" s="264" t="s">
        <v>683</v>
      </c>
      <c r="C40" s="252" t="s">
        <v>555</v>
      </c>
      <c r="D40" s="252" t="s">
        <v>613</v>
      </c>
      <c r="E40" s="252" t="s">
        <v>577</v>
      </c>
      <c r="F40" s="265">
        <v>32900</v>
      </c>
      <c r="G40" s="266" t="s">
        <v>684</v>
      </c>
      <c r="H40" s="265">
        <v>18100</v>
      </c>
      <c r="I40" s="288" t="s">
        <v>559</v>
      </c>
      <c r="J40" s="265">
        <v>14480</v>
      </c>
      <c r="K40" s="290"/>
      <c r="L40" s="264" t="s">
        <v>685</v>
      </c>
      <c r="M40" s="252" t="s">
        <v>561</v>
      </c>
      <c r="N40" s="252" t="s">
        <v>562</v>
      </c>
      <c r="O40" s="252" t="s">
        <v>563</v>
      </c>
      <c r="P40" s="289"/>
      <c r="Q40" s="264"/>
    </row>
    <row r="41" s="220" customFormat="1" ht="58.5" customHeight="1" spans="1:17">
      <c r="A41" s="252">
        <v>34</v>
      </c>
      <c r="B41" s="264" t="s">
        <v>686</v>
      </c>
      <c r="C41" s="252" t="s">
        <v>555</v>
      </c>
      <c r="D41" s="252" t="s">
        <v>591</v>
      </c>
      <c r="E41" s="252" t="s">
        <v>577</v>
      </c>
      <c r="F41" s="265">
        <v>26900</v>
      </c>
      <c r="G41" s="266" t="s">
        <v>687</v>
      </c>
      <c r="H41" s="265">
        <v>21000</v>
      </c>
      <c r="I41" s="288" t="s">
        <v>559</v>
      </c>
      <c r="J41" s="265">
        <v>16800</v>
      </c>
      <c r="K41" s="290"/>
      <c r="L41" s="264" t="s">
        <v>688</v>
      </c>
      <c r="M41" s="252" t="s">
        <v>561</v>
      </c>
      <c r="N41" s="252" t="s">
        <v>562</v>
      </c>
      <c r="O41" s="252" t="s">
        <v>580</v>
      </c>
      <c r="P41" s="289" t="s">
        <v>689</v>
      </c>
      <c r="Q41" s="298"/>
    </row>
    <row r="42" s="220" customFormat="1" ht="78.75" customHeight="1" spans="1:17">
      <c r="A42" s="252">
        <v>35</v>
      </c>
      <c r="B42" s="264" t="s">
        <v>690</v>
      </c>
      <c r="C42" s="252" t="s">
        <v>641</v>
      </c>
      <c r="D42" s="252" t="s">
        <v>591</v>
      </c>
      <c r="E42" s="252" t="s">
        <v>577</v>
      </c>
      <c r="F42" s="265">
        <v>27000</v>
      </c>
      <c r="G42" s="266" t="s">
        <v>691</v>
      </c>
      <c r="H42" s="265">
        <v>9000</v>
      </c>
      <c r="I42" s="288" t="s">
        <v>559</v>
      </c>
      <c r="J42" s="265">
        <v>7200</v>
      </c>
      <c r="K42" s="290"/>
      <c r="L42" s="264" t="s">
        <v>692</v>
      </c>
      <c r="M42" s="252" t="s">
        <v>561</v>
      </c>
      <c r="N42" s="252" t="s">
        <v>562</v>
      </c>
      <c r="O42" s="252" t="s">
        <v>580</v>
      </c>
      <c r="P42" s="289"/>
      <c r="Q42" s="298"/>
    </row>
    <row r="43" s="220" customFormat="1" ht="60.75" spans="1:17">
      <c r="A43" s="252">
        <v>36</v>
      </c>
      <c r="B43" s="264" t="s">
        <v>693</v>
      </c>
      <c r="C43" s="252" t="s">
        <v>637</v>
      </c>
      <c r="D43" s="252" t="s">
        <v>576</v>
      </c>
      <c r="E43" s="252" t="s">
        <v>577</v>
      </c>
      <c r="F43" s="265">
        <v>22000</v>
      </c>
      <c r="G43" s="266" t="s">
        <v>694</v>
      </c>
      <c r="H43" s="265">
        <v>6500</v>
      </c>
      <c r="I43" s="288" t="s">
        <v>559</v>
      </c>
      <c r="J43" s="265">
        <v>2650</v>
      </c>
      <c r="K43" s="290"/>
      <c r="L43" s="264" t="s">
        <v>695</v>
      </c>
      <c r="M43" s="252" t="s">
        <v>561</v>
      </c>
      <c r="N43" s="252" t="s">
        <v>637</v>
      </c>
      <c r="O43" s="252" t="s">
        <v>563</v>
      </c>
      <c r="P43" s="289" t="s">
        <v>647</v>
      </c>
      <c r="Q43" s="252"/>
    </row>
    <row r="44" s="220" customFormat="1" ht="40.5" spans="1:17">
      <c r="A44" s="252">
        <v>37</v>
      </c>
      <c r="B44" s="264" t="s">
        <v>696</v>
      </c>
      <c r="C44" s="252" t="s">
        <v>677</v>
      </c>
      <c r="D44" s="252" t="s">
        <v>576</v>
      </c>
      <c r="E44" s="252" t="s">
        <v>577</v>
      </c>
      <c r="F44" s="265">
        <v>16000</v>
      </c>
      <c r="G44" s="266" t="s">
        <v>697</v>
      </c>
      <c r="H44" s="265">
        <v>4000</v>
      </c>
      <c r="I44" s="288" t="s">
        <v>559</v>
      </c>
      <c r="J44" s="265">
        <v>3200</v>
      </c>
      <c r="K44" s="290"/>
      <c r="L44" s="264" t="s">
        <v>698</v>
      </c>
      <c r="M44" s="252" t="s">
        <v>561</v>
      </c>
      <c r="N44" s="252" t="s">
        <v>562</v>
      </c>
      <c r="O44" s="252" t="s">
        <v>580</v>
      </c>
      <c r="P44" s="289" t="s">
        <v>564</v>
      </c>
      <c r="Q44" s="252"/>
    </row>
    <row r="45" s="220" customFormat="1" ht="33" customHeight="1" spans="1:17">
      <c r="A45" s="252">
        <v>38</v>
      </c>
      <c r="B45" s="264" t="s">
        <v>699</v>
      </c>
      <c r="C45" s="252" t="s">
        <v>677</v>
      </c>
      <c r="D45" s="252" t="s">
        <v>668</v>
      </c>
      <c r="E45" s="252" t="s">
        <v>669</v>
      </c>
      <c r="F45" s="265">
        <v>27400</v>
      </c>
      <c r="G45" s="266" t="s">
        <v>700</v>
      </c>
      <c r="H45" s="265">
        <v>4000</v>
      </c>
      <c r="I45" s="288" t="s">
        <v>559</v>
      </c>
      <c r="J45" s="265">
        <v>3200</v>
      </c>
      <c r="K45" s="290"/>
      <c r="L45" s="264" t="s">
        <v>671</v>
      </c>
      <c r="M45" s="252" t="s">
        <v>561</v>
      </c>
      <c r="N45" s="252" t="s">
        <v>562</v>
      </c>
      <c r="O45" s="252" t="s">
        <v>580</v>
      </c>
      <c r="P45" s="289"/>
      <c r="Q45" s="252"/>
    </row>
    <row r="46" s="220" customFormat="1" ht="40.5" spans="1:17">
      <c r="A46" s="252">
        <v>39</v>
      </c>
      <c r="B46" s="264" t="s">
        <v>701</v>
      </c>
      <c r="C46" s="252" t="s">
        <v>677</v>
      </c>
      <c r="D46" s="252" t="s">
        <v>576</v>
      </c>
      <c r="E46" s="252" t="s">
        <v>577</v>
      </c>
      <c r="F46" s="265">
        <v>12200</v>
      </c>
      <c r="G46" s="266" t="s">
        <v>702</v>
      </c>
      <c r="H46" s="265">
        <v>4000</v>
      </c>
      <c r="I46" s="288" t="s">
        <v>559</v>
      </c>
      <c r="J46" s="265">
        <v>3200</v>
      </c>
      <c r="K46" s="290"/>
      <c r="L46" s="264" t="s">
        <v>703</v>
      </c>
      <c r="M46" s="252" t="s">
        <v>561</v>
      </c>
      <c r="N46" s="252" t="s">
        <v>562</v>
      </c>
      <c r="O46" s="252" t="s">
        <v>580</v>
      </c>
      <c r="P46" s="289"/>
      <c r="Q46" s="252"/>
    </row>
    <row r="47" s="221" customFormat="1" ht="35.25" customHeight="1" spans="1:17">
      <c r="A47" s="259" t="s">
        <v>704</v>
      </c>
      <c r="B47" s="259"/>
      <c r="C47" s="259"/>
      <c r="D47" s="259"/>
      <c r="E47" s="260"/>
      <c r="F47" s="257">
        <v>386600</v>
      </c>
      <c r="G47" s="258"/>
      <c r="H47" s="257">
        <v>101800</v>
      </c>
      <c r="I47" s="258"/>
      <c r="J47" s="257">
        <v>78580</v>
      </c>
      <c r="K47" s="258"/>
      <c r="L47" s="260"/>
      <c r="M47" s="263"/>
      <c r="N47" s="263"/>
      <c r="O47" s="287"/>
      <c r="P47" s="260"/>
      <c r="Q47" s="297"/>
    </row>
    <row r="48" s="220" customFormat="1" ht="101.25" spans="1:17">
      <c r="A48" s="252">
        <v>40</v>
      </c>
      <c r="B48" s="264" t="s">
        <v>705</v>
      </c>
      <c r="C48" s="252" t="s">
        <v>706</v>
      </c>
      <c r="D48" s="252" t="s">
        <v>566</v>
      </c>
      <c r="E48" s="252" t="s">
        <v>557</v>
      </c>
      <c r="F48" s="265">
        <v>110000</v>
      </c>
      <c r="G48" s="266" t="s">
        <v>707</v>
      </c>
      <c r="H48" s="265">
        <v>13000</v>
      </c>
      <c r="I48" s="288" t="s">
        <v>559</v>
      </c>
      <c r="J48" s="265">
        <v>7500</v>
      </c>
      <c r="K48" s="290"/>
      <c r="L48" s="264" t="s">
        <v>708</v>
      </c>
      <c r="M48" s="252" t="s">
        <v>709</v>
      </c>
      <c r="N48" s="252" t="s">
        <v>706</v>
      </c>
      <c r="O48" s="252" t="s">
        <v>563</v>
      </c>
      <c r="P48" s="289"/>
      <c r="Q48" s="298"/>
    </row>
    <row r="49" s="220" customFormat="1" ht="70.5" customHeight="1" spans="1:17">
      <c r="A49" s="252">
        <v>41</v>
      </c>
      <c r="B49" s="264" t="s">
        <v>710</v>
      </c>
      <c r="C49" s="252" t="s">
        <v>555</v>
      </c>
      <c r="D49" s="252" t="s">
        <v>556</v>
      </c>
      <c r="E49" s="252" t="s">
        <v>711</v>
      </c>
      <c r="F49" s="265">
        <v>40000</v>
      </c>
      <c r="G49" s="266" t="s">
        <v>712</v>
      </c>
      <c r="H49" s="265">
        <v>9800</v>
      </c>
      <c r="I49" s="288" t="s">
        <v>559</v>
      </c>
      <c r="J49" s="265">
        <v>7840</v>
      </c>
      <c r="K49" s="290"/>
      <c r="L49" s="264" t="s">
        <v>713</v>
      </c>
      <c r="M49" s="252" t="s">
        <v>709</v>
      </c>
      <c r="N49" s="252" t="s">
        <v>562</v>
      </c>
      <c r="O49" s="252" t="s">
        <v>580</v>
      </c>
      <c r="P49" s="289"/>
      <c r="Q49" s="298"/>
    </row>
    <row r="50" s="220" customFormat="1" ht="54.75" customHeight="1" spans="1:17">
      <c r="A50" s="252">
        <v>42</v>
      </c>
      <c r="B50" s="264" t="s">
        <v>714</v>
      </c>
      <c r="C50" s="252" t="s">
        <v>677</v>
      </c>
      <c r="D50" s="252" t="s">
        <v>576</v>
      </c>
      <c r="E50" s="252" t="s">
        <v>577</v>
      </c>
      <c r="F50" s="265">
        <v>95600</v>
      </c>
      <c r="G50" s="266" t="s">
        <v>715</v>
      </c>
      <c r="H50" s="265">
        <v>26300</v>
      </c>
      <c r="I50" s="288" t="s">
        <v>559</v>
      </c>
      <c r="J50" s="265">
        <v>21040</v>
      </c>
      <c r="K50" s="290"/>
      <c r="L50" s="264" t="s">
        <v>716</v>
      </c>
      <c r="M50" s="252" t="s">
        <v>709</v>
      </c>
      <c r="N50" s="252" t="s">
        <v>562</v>
      </c>
      <c r="O50" s="252" t="s">
        <v>717</v>
      </c>
      <c r="P50" s="289" t="s">
        <v>718</v>
      </c>
      <c r="Q50" s="298"/>
    </row>
    <row r="51" s="220" customFormat="1" ht="44.25" customHeight="1" spans="1:17">
      <c r="A51" s="252">
        <v>43</v>
      </c>
      <c r="B51" s="264" t="s">
        <v>719</v>
      </c>
      <c r="C51" s="252" t="s">
        <v>720</v>
      </c>
      <c r="D51" s="252" t="s">
        <v>613</v>
      </c>
      <c r="E51" s="252" t="s">
        <v>577</v>
      </c>
      <c r="F51" s="265">
        <v>66700</v>
      </c>
      <c r="G51" s="266" t="s">
        <v>721</v>
      </c>
      <c r="H51" s="265">
        <v>28000</v>
      </c>
      <c r="I51" s="288" t="s">
        <v>559</v>
      </c>
      <c r="J51" s="265">
        <v>22400</v>
      </c>
      <c r="K51" s="290"/>
      <c r="L51" s="264" t="s">
        <v>722</v>
      </c>
      <c r="M51" s="252" t="s">
        <v>709</v>
      </c>
      <c r="N51" s="252" t="s">
        <v>720</v>
      </c>
      <c r="O51" s="252" t="s">
        <v>563</v>
      </c>
      <c r="P51" s="289"/>
      <c r="Q51" s="298"/>
    </row>
    <row r="52" s="220" customFormat="1" ht="40.5" spans="1:17">
      <c r="A52" s="252">
        <v>44</v>
      </c>
      <c r="B52" s="264" t="s">
        <v>723</v>
      </c>
      <c r="C52" s="252" t="s">
        <v>677</v>
      </c>
      <c r="D52" s="252" t="s">
        <v>604</v>
      </c>
      <c r="E52" s="252" t="s">
        <v>577</v>
      </c>
      <c r="F52" s="265">
        <v>48300</v>
      </c>
      <c r="G52" s="266" t="s">
        <v>724</v>
      </c>
      <c r="H52" s="265">
        <v>13500</v>
      </c>
      <c r="I52" s="288" t="s">
        <v>559</v>
      </c>
      <c r="J52" s="265">
        <v>10800</v>
      </c>
      <c r="K52" s="290"/>
      <c r="L52" s="264" t="s">
        <v>725</v>
      </c>
      <c r="M52" s="252" t="s">
        <v>709</v>
      </c>
      <c r="N52" s="252" t="s">
        <v>562</v>
      </c>
      <c r="O52" s="252" t="s">
        <v>563</v>
      </c>
      <c r="P52" s="289"/>
      <c r="Q52" s="298"/>
    </row>
    <row r="53" s="220" customFormat="1" ht="80.25" customHeight="1" spans="1:17">
      <c r="A53" s="252">
        <v>45</v>
      </c>
      <c r="B53" s="264" t="s">
        <v>726</v>
      </c>
      <c r="C53" s="252" t="s">
        <v>706</v>
      </c>
      <c r="D53" s="252" t="s">
        <v>613</v>
      </c>
      <c r="E53" s="252" t="s">
        <v>577</v>
      </c>
      <c r="F53" s="265">
        <v>26000</v>
      </c>
      <c r="G53" s="266" t="s">
        <v>727</v>
      </c>
      <c r="H53" s="265">
        <v>11200</v>
      </c>
      <c r="I53" s="288" t="s">
        <v>559</v>
      </c>
      <c r="J53" s="265">
        <v>9000</v>
      </c>
      <c r="K53" s="290"/>
      <c r="L53" s="264" t="s">
        <v>728</v>
      </c>
      <c r="M53" s="252" t="s">
        <v>709</v>
      </c>
      <c r="N53" s="252" t="s">
        <v>709</v>
      </c>
      <c r="O53" s="252" t="s">
        <v>563</v>
      </c>
      <c r="P53" s="289"/>
      <c r="Q53" s="298"/>
    </row>
    <row r="54" s="221" customFormat="1" ht="42" customHeight="1" spans="1:17">
      <c r="A54" s="259" t="s">
        <v>729</v>
      </c>
      <c r="B54" s="259"/>
      <c r="C54" s="259"/>
      <c r="D54" s="259"/>
      <c r="E54" s="260"/>
      <c r="F54" s="257">
        <v>369300</v>
      </c>
      <c r="G54" s="258"/>
      <c r="H54" s="257">
        <v>106085</v>
      </c>
      <c r="I54" s="258"/>
      <c r="J54" s="257">
        <v>75968</v>
      </c>
      <c r="K54" s="258"/>
      <c r="L54" s="260"/>
      <c r="M54" s="263"/>
      <c r="N54" s="263"/>
      <c r="O54" s="287"/>
      <c r="P54" s="260"/>
      <c r="Q54" s="297"/>
    </row>
    <row r="55" s="223" customFormat="1" ht="51" customHeight="1" spans="1:17">
      <c r="A55" s="252">
        <v>46</v>
      </c>
      <c r="B55" s="264" t="s">
        <v>730</v>
      </c>
      <c r="C55" s="252" t="s">
        <v>555</v>
      </c>
      <c r="D55" s="252" t="s">
        <v>566</v>
      </c>
      <c r="E55" s="252" t="s">
        <v>557</v>
      </c>
      <c r="F55" s="265">
        <v>28000</v>
      </c>
      <c r="G55" s="271" t="s">
        <v>731</v>
      </c>
      <c r="H55" s="265">
        <v>12000</v>
      </c>
      <c r="I55" s="290"/>
      <c r="J55" s="265">
        <v>0</v>
      </c>
      <c r="K55" s="290" t="s">
        <v>732</v>
      </c>
      <c r="L55" s="289" t="s">
        <v>733</v>
      </c>
      <c r="M55" s="254" t="s">
        <v>734</v>
      </c>
      <c r="N55" s="252" t="s">
        <v>562</v>
      </c>
      <c r="O55" s="252" t="s">
        <v>563</v>
      </c>
      <c r="P55" s="289"/>
      <c r="Q55" s="289"/>
    </row>
    <row r="56" s="223" customFormat="1" ht="34.5" customHeight="1" spans="1:17">
      <c r="A56" s="252">
        <v>47</v>
      </c>
      <c r="B56" s="264" t="s">
        <v>735</v>
      </c>
      <c r="C56" s="252" t="s">
        <v>736</v>
      </c>
      <c r="D56" s="252" t="s">
        <v>556</v>
      </c>
      <c r="E56" s="252" t="s">
        <v>557</v>
      </c>
      <c r="F56" s="265">
        <v>18300</v>
      </c>
      <c r="G56" s="271" t="s">
        <v>737</v>
      </c>
      <c r="H56" s="265">
        <v>7000</v>
      </c>
      <c r="I56" s="290" t="s">
        <v>732</v>
      </c>
      <c r="J56" s="265">
        <v>6300</v>
      </c>
      <c r="K56" s="290"/>
      <c r="L56" s="289" t="s">
        <v>738</v>
      </c>
      <c r="M56" s="252" t="s">
        <v>739</v>
      </c>
      <c r="N56" s="252" t="s">
        <v>736</v>
      </c>
      <c r="O56" s="252" t="s">
        <v>563</v>
      </c>
      <c r="P56" s="289" t="s">
        <v>740</v>
      </c>
      <c r="Q56" s="289"/>
    </row>
    <row r="57" s="223" customFormat="1" ht="55.5" customHeight="1" spans="1:17">
      <c r="A57" s="252">
        <v>48</v>
      </c>
      <c r="B57" s="264" t="s">
        <v>741</v>
      </c>
      <c r="C57" s="252" t="s">
        <v>555</v>
      </c>
      <c r="D57" s="252" t="s">
        <v>629</v>
      </c>
      <c r="E57" s="252" t="s">
        <v>557</v>
      </c>
      <c r="F57" s="265">
        <v>35000</v>
      </c>
      <c r="G57" s="271" t="s">
        <v>742</v>
      </c>
      <c r="H57" s="265">
        <v>17200</v>
      </c>
      <c r="I57" s="290" t="s">
        <v>732</v>
      </c>
      <c r="J57" s="265">
        <v>13760</v>
      </c>
      <c r="K57" s="290"/>
      <c r="L57" s="289" t="s">
        <v>743</v>
      </c>
      <c r="M57" s="252" t="s">
        <v>739</v>
      </c>
      <c r="N57" s="252" t="s">
        <v>562</v>
      </c>
      <c r="O57" s="252" t="s">
        <v>563</v>
      </c>
      <c r="P57" s="289" t="s">
        <v>744</v>
      </c>
      <c r="Q57" s="289"/>
    </row>
    <row r="58" s="223" customFormat="1" ht="48" customHeight="1" spans="1:17">
      <c r="A58" s="252">
        <v>49</v>
      </c>
      <c r="B58" s="264" t="s">
        <v>745</v>
      </c>
      <c r="C58" s="252" t="s">
        <v>677</v>
      </c>
      <c r="D58" s="252" t="s">
        <v>576</v>
      </c>
      <c r="E58" s="252" t="s">
        <v>577</v>
      </c>
      <c r="F58" s="265">
        <v>170000</v>
      </c>
      <c r="G58" s="271" t="s">
        <v>746</v>
      </c>
      <c r="H58" s="265">
        <v>36900</v>
      </c>
      <c r="I58" s="290" t="s">
        <v>732</v>
      </c>
      <c r="J58" s="265">
        <v>29520</v>
      </c>
      <c r="K58" s="290"/>
      <c r="L58" s="289" t="s">
        <v>747</v>
      </c>
      <c r="M58" s="252" t="s">
        <v>739</v>
      </c>
      <c r="N58" s="252" t="s">
        <v>562</v>
      </c>
      <c r="O58" s="252" t="s">
        <v>580</v>
      </c>
      <c r="P58" s="289" t="s">
        <v>748</v>
      </c>
      <c r="Q58" s="289"/>
    </row>
    <row r="59" s="223" customFormat="1" ht="64.5" customHeight="1" spans="1:17">
      <c r="A59" s="252">
        <v>50</v>
      </c>
      <c r="B59" s="264" t="s">
        <v>749</v>
      </c>
      <c r="C59" s="252" t="s">
        <v>677</v>
      </c>
      <c r="D59" s="252" t="s">
        <v>750</v>
      </c>
      <c r="E59" s="252" t="s">
        <v>577</v>
      </c>
      <c r="F59" s="265">
        <v>45000</v>
      </c>
      <c r="G59" s="271" t="s">
        <v>751</v>
      </c>
      <c r="H59" s="265">
        <v>2985</v>
      </c>
      <c r="I59" s="290" t="s">
        <v>732</v>
      </c>
      <c r="J59" s="265">
        <v>2388</v>
      </c>
      <c r="K59" s="290"/>
      <c r="L59" s="289" t="s">
        <v>752</v>
      </c>
      <c r="M59" s="252" t="s">
        <v>753</v>
      </c>
      <c r="N59" s="252" t="s">
        <v>562</v>
      </c>
      <c r="O59" s="252" t="s">
        <v>563</v>
      </c>
      <c r="P59" s="289"/>
      <c r="Q59" s="289"/>
    </row>
    <row r="60" s="223" customFormat="1" ht="49.5" customHeight="1" spans="1:17">
      <c r="A60" s="252">
        <v>51</v>
      </c>
      <c r="B60" s="264" t="s">
        <v>754</v>
      </c>
      <c r="C60" s="252" t="s">
        <v>677</v>
      </c>
      <c r="D60" s="252" t="s">
        <v>668</v>
      </c>
      <c r="E60" s="252" t="s">
        <v>577</v>
      </c>
      <c r="F60" s="265">
        <v>73000</v>
      </c>
      <c r="G60" s="271" t="s">
        <v>755</v>
      </c>
      <c r="H60" s="265">
        <v>30000</v>
      </c>
      <c r="I60" s="290" t="s">
        <v>732</v>
      </c>
      <c r="J60" s="265">
        <v>24000</v>
      </c>
      <c r="K60" s="290"/>
      <c r="L60" s="289" t="s">
        <v>669</v>
      </c>
      <c r="M60" s="252" t="s">
        <v>739</v>
      </c>
      <c r="N60" s="252" t="s">
        <v>562</v>
      </c>
      <c r="O60" s="252" t="s">
        <v>563</v>
      </c>
      <c r="P60" s="289"/>
      <c r="Q60" s="289"/>
    </row>
    <row r="61" s="220" customFormat="1" ht="47.25" customHeight="1" spans="1:17">
      <c r="A61" s="272" t="s">
        <v>756</v>
      </c>
      <c r="B61" s="273"/>
      <c r="C61" s="263"/>
      <c r="D61" s="263"/>
      <c r="E61" s="260"/>
      <c r="F61" s="257">
        <v>6707600</v>
      </c>
      <c r="G61" s="258"/>
      <c r="H61" s="257">
        <v>754837.634</v>
      </c>
      <c r="I61" s="258"/>
      <c r="J61" s="257">
        <v>0</v>
      </c>
      <c r="K61" s="258"/>
      <c r="L61" s="292"/>
      <c r="M61" s="262"/>
      <c r="N61" s="293"/>
      <c r="O61" s="293"/>
      <c r="P61" s="289"/>
      <c r="Q61" s="298"/>
    </row>
    <row r="62" s="220" customFormat="1" ht="60.75" spans="1:17">
      <c r="A62" s="252">
        <v>52</v>
      </c>
      <c r="B62" s="264" t="s">
        <v>757</v>
      </c>
      <c r="C62" s="252" t="s">
        <v>758</v>
      </c>
      <c r="D62" s="252" t="s">
        <v>609</v>
      </c>
      <c r="E62" s="252" t="s">
        <v>577</v>
      </c>
      <c r="F62" s="265">
        <v>4650000</v>
      </c>
      <c r="G62" s="266" t="s">
        <v>759</v>
      </c>
      <c r="H62" s="265">
        <v>300000</v>
      </c>
      <c r="I62" s="290"/>
      <c r="J62" s="265">
        <v>0</v>
      </c>
      <c r="K62" s="290" t="s">
        <v>732</v>
      </c>
      <c r="L62" s="264" t="s">
        <v>760</v>
      </c>
      <c r="M62" s="252" t="s">
        <v>761</v>
      </c>
      <c r="N62" s="252" t="s">
        <v>562</v>
      </c>
      <c r="O62" s="252" t="s">
        <v>580</v>
      </c>
      <c r="P62" s="289" t="s">
        <v>762</v>
      </c>
      <c r="Q62" s="298"/>
    </row>
    <row r="63" s="220" customFormat="1" ht="172.5" customHeight="1" spans="1:17">
      <c r="A63" s="252">
        <v>53</v>
      </c>
      <c r="B63" s="264" t="s">
        <v>763</v>
      </c>
      <c r="C63" s="252" t="s">
        <v>764</v>
      </c>
      <c r="D63" s="252" t="s">
        <v>556</v>
      </c>
      <c r="E63" s="252" t="s">
        <v>557</v>
      </c>
      <c r="F63" s="265">
        <v>450000</v>
      </c>
      <c r="G63" s="266" t="s">
        <v>765</v>
      </c>
      <c r="H63" s="265">
        <v>50000</v>
      </c>
      <c r="I63" s="290"/>
      <c r="J63" s="265">
        <v>0</v>
      </c>
      <c r="K63" s="290" t="s">
        <v>732</v>
      </c>
      <c r="L63" s="264" t="s">
        <v>713</v>
      </c>
      <c r="M63" s="252" t="s">
        <v>761</v>
      </c>
      <c r="N63" s="252" t="s">
        <v>562</v>
      </c>
      <c r="O63" s="252" t="s">
        <v>580</v>
      </c>
      <c r="P63" s="289" t="s">
        <v>766</v>
      </c>
      <c r="Q63" s="298"/>
    </row>
    <row r="64" s="220" customFormat="1" ht="209.25" customHeight="1" spans="1:17">
      <c r="A64" s="252">
        <v>54</v>
      </c>
      <c r="B64" s="264" t="s">
        <v>767</v>
      </c>
      <c r="C64" s="252" t="s">
        <v>768</v>
      </c>
      <c r="D64" s="252" t="s">
        <v>769</v>
      </c>
      <c r="E64" s="252" t="s">
        <v>557</v>
      </c>
      <c r="F64" s="265">
        <v>400000</v>
      </c>
      <c r="G64" s="266" t="s">
        <v>770</v>
      </c>
      <c r="H64" s="265">
        <v>5000</v>
      </c>
      <c r="I64" s="290"/>
      <c r="J64" s="265">
        <v>0</v>
      </c>
      <c r="K64" s="290" t="s">
        <v>732</v>
      </c>
      <c r="L64" s="264" t="s">
        <v>771</v>
      </c>
      <c r="M64" s="252" t="s">
        <v>761</v>
      </c>
      <c r="N64" s="252" t="s">
        <v>562</v>
      </c>
      <c r="O64" s="252" t="s">
        <v>580</v>
      </c>
      <c r="P64" s="289"/>
      <c r="Q64" s="298"/>
    </row>
    <row r="65" s="220" customFormat="1" ht="59.25" customHeight="1" spans="1:17">
      <c r="A65" s="252">
        <v>55</v>
      </c>
      <c r="B65" s="264" t="s">
        <v>772</v>
      </c>
      <c r="C65" s="252" t="s">
        <v>773</v>
      </c>
      <c r="D65" s="252" t="s">
        <v>566</v>
      </c>
      <c r="E65" s="252" t="s">
        <v>557</v>
      </c>
      <c r="F65" s="265">
        <v>98000</v>
      </c>
      <c r="G65" s="266" t="s">
        <v>774</v>
      </c>
      <c r="H65" s="265">
        <v>40000</v>
      </c>
      <c r="I65" s="290"/>
      <c r="J65" s="265">
        <v>0</v>
      </c>
      <c r="K65" s="290" t="s">
        <v>732</v>
      </c>
      <c r="L65" s="264" t="s">
        <v>713</v>
      </c>
      <c r="M65" s="252" t="s">
        <v>761</v>
      </c>
      <c r="N65" s="252" t="s">
        <v>562</v>
      </c>
      <c r="O65" s="252" t="s">
        <v>580</v>
      </c>
      <c r="P65" s="289"/>
      <c r="Q65" s="298"/>
    </row>
    <row r="66" s="220" customFormat="1" ht="81" spans="1:17">
      <c r="A66" s="252">
        <v>56</v>
      </c>
      <c r="B66" s="264" t="s">
        <v>775</v>
      </c>
      <c r="C66" s="252" t="s">
        <v>776</v>
      </c>
      <c r="D66" s="252" t="s">
        <v>576</v>
      </c>
      <c r="E66" s="252" t="s">
        <v>577</v>
      </c>
      <c r="F66" s="265">
        <v>50000</v>
      </c>
      <c r="G66" s="266" t="s">
        <v>777</v>
      </c>
      <c r="H66" s="265">
        <v>50000</v>
      </c>
      <c r="I66" s="290"/>
      <c r="J66" s="265">
        <v>0</v>
      </c>
      <c r="K66" s="290" t="s">
        <v>732</v>
      </c>
      <c r="L66" s="264" t="s">
        <v>778</v>
      </c>
      <c r="M66" s="252" t="s">
        <v>761</v>
      </c>
      <c r="N66" s="252" t="s">
        <v>658</v>
      </c>
      <c r="O66" s="252" t="s">
        <v>580</v>
      </c>
      <c r="P66" s="289"/>
      <c r="Q66" s="298"/>
    </row>
    <row r="67" s="220" customFormat="1" ht="60.75" spans="1:17">
      <c r="A67" s="252">
        <v>57</v>
      </c>
      <c r="B67" s="264" t="s">
        <v>779</v>
      </c>
      <c r="C67" s="252" t="s">
        <v>780</v>
      </c>
      <c r="D67" s="252" t="s">
        <v>576</v>
      </c>
      <c r="E67" s="252" t="s">
        <v>577</v>
      </c>
      <c r="F67" s="265">
        <v>10000</v>
      </c>
      <c r="G67" s="266" t="s">
        <v>781</v>
      </c>
      <c r="H67" s="265">
        <v>4000</v>
      </c>
      <c r="I67" s="290"/>
      <c r="J67" s="265">
        <v>0</v>
      </c>
      <c r="K67" s="290" t="s">
        <v>732</v>
      </c>
      <c r="L67" s="264" t="s">
        <v>782</v>
      </c>
      <c r="M67" s="252" t="s">
        <v>761</v>
      </c>
      <c r="N67" s="252" t="s">
        <v>783</v>
      </c>
      <c r="O67" s="252" t="s">
        <v>580</v>
      </c>
      <c r="P67" s="289"/>
      <c r="Q67" s="298"/>
    </row>
    <row r="68" s="220" customFormat="1" ht="83.25" customHeight="1" spans="1:17">
      <c r="A68" s="252">
        <v>58</v>
      </c>
      <c r="B68" s="264" t="s">
        <v>784</v>
      </c>
      <c r="C68" s="252" t="s">
        <v>785</v>
      </c>
      <c r="D68" s="252" t="s">
        <v>673</v>
      </c>
      <c r="E68" s="252" t="s">
        <v>577</v>
      </c>
      <c r="F68" s="265">
        <v>139800</v>
      </c>
      <c r="G68" s="266" t="s">
        <v>786</v>
      </c>
      <c r="H68" s="265">
        <v>72837.634</v>
      </c>
      <c r="I68" s="290"/>
      <c r="J68" s="265">
        <v>0</v>
      </c>
      <c r="K68" s="290" t="s">
        <v>732</v>
      </c>
      <c r="L68" s="264" t="s">
        <v>787</v>
      </c>
      <c r="M68" s="252" t="s">
        <v>761</v>
      </c>
      <c r="N68" s="252" t="s">
        <v>785</v>
      </c>
      <c r="O68" s="252" t="s">
        <v>580</v>
      </c>
      <c r="P68" s="289"/>
      <c r="Q68" s="298"/>
    </row>
    <row r="69" s="219" customFormat="1" ht="177.75" customHeight="1" spans="1:17">
      <c r="A69" s="252">
        <v>59</v>
      </c>
      <c r="B69" s="266" t="s">
        <v>788</v>
      </c>
      <c r="C69" s="254" t="s">
        <v>789</v>
      </c>
      <c r="D69" s="254" t="s">
        <v>613</v>
      </c>
      <c r="E69" s="254" t="s">
        <v>790</v>
      </c>
      <c r="F69" s="265">
        <v>120000</v>
      </c>
      <c r="G69" s="266" t="s">
        <v>791</v>
      </c>
      <c r="H69" s="265">
        <v>42000</v>
      </c>
      <c r="I69" s="290"/>
      <c r="J69" s="265">
        <v>0</v>
      </c>
      <c r="K69" s="290" t="s">
        <v>732</v>
      </c>
      <c r="L69" s="266" t="s">
        <v>792</v>
      </c>
      <c r="M69" s="254" t="s">
        <v>793</v>
      </c>
      <c r="N69" s="254" t="s">
        <v>794</v>
      </c>
      <c r="O69" s="254" t="s">
        <v>795</v>
      </c>
      <c r="P69" s="271" t="s">
        <v>796</v>
      </c>
      <c r="Q69" s="296"/>
    </row>
    <row r="70" s="220" customFormat="1" ht="55.5" customHeight="1" spans="1:17">
      <c r="A70" s="252">
        <v>60</v>
      </c>
      <c r="B70" s="264" t="s">
        <v>797</v>
      </c>
      <c r="C70" s="252" t="s">
        <v>586</v>
      </c>
      <c r="D70" s="252" t="s">
        <v>591</v>
      </c>
      <c r="E70" s="252" t="s">
        <v>577</v>
      </c>
      <c r="F70" s="265">
        <v>100000</v>
      </c>
      <c r="G70" s="266" t="s">
        <v>798</v>
      </c>
      <c r="H70" s="265">
        <v>36000</v>
      </c>
      <c r="I70" s="290"/>
      <c r="J70" s="265">
        <v>0</v>
      </c>
      <c r="K70" s="290" t="s">
        <v>732</v>
      </c>
      <c r="L70" s="264" t="s">
        <v>589</v>
      </c>
      <c r="M70" s="252" t="s">
        <v>761</v>
      </c>
      <c r="N70" s="252" t="s">
        <v>586</v>
      </c>
      <c r="O70" s="252" t="s">
        <v>580</v>
      </c>
      <c r="P70" s="289"/>
      <c r="Q70" s="298"/>
    </row>
    <row r="71" s="220" customFormat="1" ht="60.75" spans="1:17">
      <c r="A71" s="252">
        <v>61</v>
      </c>
      <c r="B71" s="264" t="s">
        <v>799</v>
      </c>
      <c r="C71" s="252" t="s">
        <v>800</v>
      </c>
      <c r="D71" s="252" t="s">
        <v>613</v>
      </c>
      <c r="E71" s="252" t="s">
        <v>669</v>
      </c>
      <c r="F71" s="265">
        <v>60000</v>
      </c>
      <c r="G71" s="266" t="s">
        <v>801</v>
      </c>
      <c r="H71" s="265">
        <v>35000</v>
      </c>
      <c r="I71" s="290"/>
      <c r="J71" s="265">
        <v>0</v>
      </c>
      <c r="K71" s="290" t="s">
        <v>732</v>
      </c>
      <c r="L71" s="264" t="s">
        <v>802</v>
      </c>
      <c r="M71" s="252" t="s">
        <v>761</v>
      </c>
      <c r="N71" s="252" t="s">
        <v>562</v>
      </c>
      <c r="O71" s="252" t="s">
        <v>580</v>
      </c>
      <c r="P71" s="289"/>
      <c r="Q71" s="298"/>
    </row>
    <row r="72" s="220" customFormat="1" ht="57" customHeight="1" spans="1:17">
      <c r="A72" s="252">
        <v>62</v>
      </c>
      <c r="B72" s="264" t="s">
        <v>803</v>
      </c>
      <c r="C72" s="252" t="s">
        <v>804</v>
      </c>
      <c r="D72" s="252" t="s">
        <v>591</v>
      </c>
      <c r="E72" s="252" t="s">
        <v>577</v>
      </c>
      <c r="F72" s="265">
        <v>50000</v>
      </c>
      <c r="G72" s="266" t="s">
        <v>805</v>
      </c>
      <c r="H72" s="265">
        <v>22000</v>
      </c>
      <c r="I72" s="290"/>
      <c r="J72" s="265">
        <v>0</v>
      </c>
      <c r="K72" s="290" t="s">
        <v>732</v>
      </c>
      <c r="L72" s="264" t="s">
        <v>806</v>
      </c>
      <c r="M72" s="252" t="s">
        <v>761</v>
      </c>
      <c r="N72" s="252" t="s">
        <v>562</v>
      </c>
      <c r="O72" s="252" t="s">
        <v>580</v>
      </c>
      <c r="P72" s="289"/>
      <c r="Q72" s="298"/>
    </row>
    <row r="73" s="224" customFormat="1" ht="79.5" customHeight="1" spans="1:17">
      <c r="A73" s="252">
        <v>63</v>
      </c>
      <c r="B73" s="264" t="s">
        <v>807</v>
      </c>
      <c r="C73" s="252" t="s">
        <v>773</v>
      </c>
      <c r="D73" s="252" t="s">
        <v>668</v>
      </c>
      <c r="E73" s="252" t="s">
        <v>669</v>
      </c>
      <c r="F73" s="265">
        <v>73000</v>
      </c>
      <c r="G73" s="266" t="s">
        <v>808</v>
      </c>
      <c r="H73" s="265">
        <v>20000</v>
      </c>
      <c r="I73" s="290"/>
      <c r="J73" s="265">
        <v>0</v>
      </c>
      <c r="K73" s="290" t="s">
        <v>732</v>
      </c>
      <c r="L73" s="264" t="s">
        <v>809</v>
      </c>
      <c r="M73" s="252" t="s">
        <v>761</v>
      </c>
      <c r="N73" s="252" t="s">
        <v>562</v>
      </c>
      <c r="O73" s="252" t="s">
        <v>580</v>
      </c>
      <c r="P73" s="289"/>
      <c r="Q73" s="298"/>
    </row>
    <row r="74" s="220" customFormat="1" ht="96" customHeight="1" spans="1:17">
      <c r="A74" s="252">
        <v>64</v>
      </c>
      <c r="B74" s="264" t="s">
        <v>810</v>
      </c>
      <c r="C74" s="252" t="s">
        <v>811</v>
      </c>
      <c r="D74" s="252" t="s">
        <v>613</v>
      </c>
      <c r="E74" s="252" t="s">
        <v>669</v>
      </c>
      <c r="F74" s="265">
        <v>355000</v>
      </c>
      <c r="G74" s="266" t="s">
        <v>812</v>
      </c>
      <c r="H74" s="265">
        <v>50000</v>
      </c>
      <c r="I74" s="290"/>
      <c r="J74" s="265">
        <v>0</v>
      </c>
      <c r="K74" s="290" t="s">
        <v>732</v>
      </c>
      <c r="L74" s="264" t="s">
        <v>802</v>
      </c>
      <c r="M74" s="252" t="s">
        <v>761</v>
      </c>
      <c r="N74" s="252" t="s">
        <v>813</v>
      </c>
      <c r="O74" s="252" t="s">
        <v>580</v>
      </c>
      <c r="P74" s="289"/>
      <c r="Q74" s="298"/>
    </row>
    <row r="75" s="220" customFormat="1" ht="204" customHeight="1" spans="1:17">
      <c r="A75" s="252">
        <v>65</v>
      </c>
      <c r="B75" s="264" t="s">
        <v>814</v>
      </c>
      <c r="C75" s="252" t="s">
        <v>815</v>
      </c>
      <c r="D75" s="252" t="s">
        <v>816</v>
      </c>
      <c r="E75" s="252" t="s">
        <v>669</v>
      </c>
      <c r="F75" s="265">
        <v>103800</v>
      </c>
      <c r="G75" s="266" t="s">
        <v>817</v>
      </c>
      <c r="H75" s="265">
        <v>20000</v>
      </c>
      <c r="I75" s="290"/>
      <c r="J75" s="265">
        <v>0</v>
      </c>
      <c r="K75" s="290" t="s">
        <v>732</v>
      </c>
      <c r="L75" s="264" t="s">
        <v>802</v>
      </c>
      <c r="M75" s="252" t="s">
        <v>761</v>
      </c>
      <c r="N75" s="252" t="s">
        <v>562</v>
      </c>
      <c r="O75" s="252" t="s">
        <v>580</v>
      </c>
      <c r="P75" s="289"/>
      <c r="Q75" s="298"/>
    </row>
    <row r="76" s="224" customFormat="1" ht="116.25" customHeight="1" spans="1:17">
      <c r="A76" s="252">
        <v>66</v>
      </c>
      <c r="B76" s="264" t="s">
        <v>818</v>
      </c>
      <c r="C76" s="252" t="s">
        <v>780</v>
      </c>
      <c r="D76" s="252" t="s">
        <v>816</v>
      </c>
      <c r="E76" s="252" t="s">
        <v>669</v>
      </c>
      <c r="F76" s="265">
        <v>48000</v>
      </c>
      <c r="G76" s="266" t="s">
        <v>819</v>
      </c>
      <c r="H76" s="265">
        <v>8000</v>
      </c>
      <c r="I76" s="290"/>
      <c r="J76" s="265">
        <v>0</v>
      </c>
      <c r="K76" s="290" t="s">
        <v>732</v>
      </c>
      <c r="L76" s="264" t="s">
        <v>802</v>
      </c>
      <c r="M76" s="252" t="s">
        <v>761</v>
      </c>
      <c r="N76" s="252" t="s">
        <v>783</v>
      </c>
      <c r="O76" s="252" t="s">
        <v>580</v>
      </c>
      <c r="P76" s="289" t="s">
        <v>820</v>
      </c>
      <c r="Q76" s="298"/>
    </row>
    <row r="77" s="221" customFormat="1" ht="33.75" customHeight="1" spans="1:17">
      <c r="A77" s="260" t="s">
        <v>821</v>
      </c>
      <c r="B77" s="260"/>
      <c r="C77" s="263"/>
      <c r="D77" s="263"/>
      <c r="E77" s="260"/>
      <c r="F77" s="257">
        <v>30000</v>
      </c>
      <c r="G77" s="258"/>
      <c r="H77" s="257">
        <v>10000</v>
      </c>
      <c r="I77" s="258"/>
      <c r="J77" s="257">
        <v>0</v>
      </c>
      <c r="K77" s="258"/>
      <c r="L77" s="260"/>
      <c r="M77" s="263"/>
      <c r="N77" s="263"/>
      <c r="O77" s="260"/>
      <c r="P77" s="260"/>
      <c r="Q77" s="297"/>
    </row>
    <row r="78" s="221" customFormat="1" ht="29.25" customHeight="1" spans="1:17">
      <c r="A78" s="260" t="s">
        <v>822</v>
      </c>
      <c r="B78" s="260"/>
      <c r="C78" s="263"/>
      <c r="D78" s="263"/>
      <c r="E78" s="260"/>
      <c r="F78" s="257">
        <v>30000</v>
      </c>
      <c r="G78" s="258"/>
      <c r="H78" s="257">
        <v>10000</v>
      </c>
      <c r="I78" s="258"/>
      <c r="J78" s="257">
        <v>0</v>
      </c>
      <c r="K78" s="258"/>
      <c r="L78" s="260"/>
      <c r="M78" s="263"/>
      <c r="N78" s="263"/>
      <c r="O78" s="260"/>
      <c r="P78" s="260"/>
      <c r="Q78" s="297"/>
    </row>
    <row r="79" s="220" customFormat="1" ht="30" customHeight="1" spans="1:17">
      <c r="A79" s="260"/>
      <c r="B79" s="259" t="s">
        <v>823</v>
      </c>
      <c r="C79" s="263"/>
      <c r="D79" s="263"/>
      <c r="E79" s="260"/>
      <c r="F79" s="257">
        <v>30000</v>
      </c>
      <c r="G79" s="300"/>
      <c r="H79" s="257">
        <v>10000</v>
      </c>
      <c r="I79" s="258"/>
      <c r="J79" s="257">
        <v>0</v>
      </c>
      <c r="K79" s="258"/>
      <c r="L79" s="260"/>
      <c r="M79" s="301"/>
      <c r="N79" s="302"/>
      <c r="O79" s="252"/>
      <c r="P79" s="289"/>
      <c r="Q79" s="298"/>
    </row>
    <row r="80" s="225" customFormat="1" ht="60.75" spans="1:17">
      <c r="A80" s="252">
        <v>67</v>
      </c>
      <c r="B80" s="264" t="s">
        <v>824</v>
      </c>
      <c r="C80" s="252" t="s">
        <v>825</v>
      </c>
      <c r="D80" s="252" t="s">
        <v>566</v>
      </c>
      <c r="E80" s="252" t="s">
        <v>595</v>
      </c>
      <c r="F80" s="265">
        <v>30000</v>
      </c>
      <c r="G80" s="271" t="s">
        <v>826</v>
      </c>
      <c r="H80" s="265">
        <v>10000</v>
      </c>
      <c r="I80" s="290"/>
      <c r="J80" s="265">
        <v>0</v>
      </c>
      <c r="K80" s="290" t="s">
        <v>827</v>
      </c>
      <c r="L80" s="289" t="s">
        <v>828</v>
      </c>
      <c r="M80" s="252" t="s">
        <v>829</v>
      </c>
      <c r="N80" s="252" t="s">
        <v>830</v>
      </c>
      <c r="O80" s="252" t="s">
        <v>580</v>
      </c>
      <c r="P80" s="303"/>
      <c r="Q80" s="304"/>
    </row>
  </sheetData>
  <autoFilter xmlns:etc="http://www.wps.cn/officeDocument/2017/etCustomData" ref="A4:Q80" etc:filterBottomFollowUsedRange="0">
    <extLst/>
  </autoFilter>
  <mergeCells count="13">
    <mergeCell ref="A1:B1"/>
    <mergeCell ref="A2:O2"/>
    <mergeCell ref="N3:O3"/>
    <mergeCell ref="P4:Q4"/>
    <mergeCell ref="A6:D6"/>
    <mergeCell ref="A7:B7"/>
    <mergeCell ref="A47:D47"/>
    <mergeCell ref="A54:D54"/>
    <mergeCell ref="A61:B61"/>
    <mergeCell ref="A77:B77"/>
    <mergeCell ref="A78:B78"/>
    <mergeCell ref="P44:P46"/>
    <mergeCell ref="Q44:Q46"/>
  </mergeCells>
  <pageMargins left="0.708661417322835" right="0.708661417322835" top="0.748031496062992" bottom="0.748031496062992" header="0.31496062992126" footer="0.31496062992126"/>
  <pageSetup paperSize="8" scale="59" fitToHeight="0" orientation="landscape"/>
  <headerFooter/>
  <rowBreaks count="5" manualBreakCount="5">
    <brk id="17" max="14" man="1"/>
    <brk id="27" max="14" man="1"/>
    <brk id="41" max="14" man="1"/>
    <brk id="58" max="14" man="1"/>
    <brk id="68" max="14"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theme="3"/>
  </sheetPr>
  <dimension ref="A1:K37"/>
  <sheetViews>
    <sheetView workbookViewId="0">
      <selection activeCell="M9" sqref="M9"/>
    </sheetView>
  </sheetViews>
  <sheetFormatPr defaultColWidth="9" defaultRowHeight="21.95" customHeight="1"/>
  <cols>
    <col min="1" max="1" width="31" style="164" customWidth="1"/>
    <col min="2" max="2" width="12.5" style="165" customWidth="1"/>
    <col min="3" max="3" width="9.25" style="166" customWidth="1"/>
    <col min="4" max="4" width="31.5" style="164" customWidth="1"/>
    <col min="5" max="5" width="12" style="167" customWidth="1"/>
    <col min="6" max="6" width="9.5" style="167" customWidth="1"/>
    <col min="7" max="7" width="7.5" style="164" customWidth="1"/>
    <col min="8" max="8" width="25.75" style="164" hidden="1" customWidth="1"/>
    <col min="9" max="9" width="9.5" style="164" hidden="1" customWidth="1"/>
    <col min="10" max="10" width="9" style="164" hidden="1" customWidth="1"/>
    <col min="11" max="11" width="12.75" style="164" hidden="1" customWidth="1"/>
    <col min="12" max="16384" width="9" style="164"/>
  </cols>
  <sheetData>
    <row r="1" ht="18" customHeight="1" spans="1:6">
      <c r="A1" s="47" t="s">
        <v>831</v>
      </c>
      <c r="B1" s="47"/>
      <c r="C1" s="47"/>
      <c r="D1" s="47"/>
      <c r="E1" s="168"/>
      <c r="F1" s="168"/>
    </row>
    <row r="2" ht="27.75" customHeight="1" spans="1:6">
      <c r="A2" s="48" t="s">
        <v>832</v>
      </c>
      <c r="B2" s="48"/>
      <c r="C2" s="48"/>
      <c r="D2" s="48"/>
      <c r="E2" s="48"/>
      <c r="F2" s="48"/>
    </row>
    <row r="3" customHeight="1" spans="1:6">
      <c r="A3" s="169"/>
      <c r="B3" s="170"/>
      <c r="C3" s="171"/>
      <c r="D3" s="169"/>
      <c r="E3" s="172" t="s">
        <v>393</v>
      </c>
      <c r="F3" s="172"/>
    </row>
    <row r="4" ht="24" customHeight="1" spans="1:6">
      <c r="A4" s="173" t="s">
        <v>438</v>
      </c>
      <c r="B4" s="156" t="s">
        <v>395</v>
      </c>
      <c r="C4" s="174" t="s">
        <v>833</v>
      </c>
      <c r="D4" s="173" t="s">
        <v>446</v>
      </c>
      <c r="E4" s="156" t="s">
        <v>395</v>
      </c>
      <c r="F4" s="175" t="s">
        <v>833</v>
      </c>
    </row>
    <row r="5" ht="24" customHeight="1" spans="1:9">
      <c r="A5" s="173" t="s">
        <v>447</v>
      </c>
      <c r="B5" s="106">
        <f>B6+B29</f>
        <v>2084755</v>
      </c>
      <c r="C5" s="176"/>
      <c r="D5" s="173" t="s">
        <v>447</v>
      </c>
      <c r="E5" s="177">
        <f>E6+E29</f>
        <v>2084755</v>
      </c>
      <c r="F5" s="178"/>
      <c r="H5" s="179" t="s">
        <v>834</v>
      </c>
      <c r="I5" s="215"/>
    </row>
    <row r="6" ht="24" customHeight="1" spans="1:9">
      <c r="A6" s="180" t="s">
        <v>448</v>
      </c>
      <c r="B6" s="106">
        <f>B7+B21</f>
        <v>1415000</v>
      </c>
      <c r="C6" s="181">
        <v>1</v>
      </c>
      <c r="D6" s="180" t="s">
        <v>75</v>
      </c>
      <c r="E6" s="177">
        <f>SUM(E7:E28)</f>
        <v>1877755</v>
      </c>
      <c r="F6" s="182">
        <v>-30.1358955994382</v>
      </c>
      <c r="I6" s="165">
        <f>SUM(I7:I28)</f>
        <v>2687725</v>
      </c>
    </row>
    <row r="7" ht="21" customHeight="1" spans="1:11">
      <c r="A7" s="77" t="s">
        <v>835</v>
      </c>
      <c r="B7" s="96">
        <f>SUM(B8:B20)</f>
        <v>1264800</v>
      </c>
      <c r="C7" s="183">
        <v>1</v>
      </c>
      <c r="D7" s="77" t="s">
        <v>836</v>
      </c>
      <c r="E7" s="184">
        <f>145619-614</f>
        <v>145005</v>
      </c>
      <c r="F7" s="185">
        <v>44.8</v>
      </c>
      <c r="H7" s="186" t="s">
        <v>17</v>
      </c>
      <c r="I7" s="216">
        <v>100127</v>
      </c>
      <c r="K7" s="164">
        <f>(E7-I7)/I7*100</f>
        <v>44.8210772319155</v>
      </c>
    </row>
    <row r="8" ht="21" customHeight="1" spans="1:11">
      <c r="A8" s="77" t="s">
        <v>837</v>
      </c>
      <c r="B8" s="96">
        <v>249800</v>
      </c>
      <c r="C8" s="187">
        <v>5.9</v>
      </c>
      <c r="D8" s="77" t="s">
        <v>838</v>
      </c>
      <c r="E8" s="188">
        <v>501</v>
      </c>
      <c r="F8" s="189">
        <v>131.944444444444</v>
      </c>
      <c r="H8" s="186" t="s">
        <v>19</v>
      </c>
      <c r="I8" s="216">
        <v>216</v>
      </c>
      <c r="K8" s="164">
        <f t="shared" ref="K8:K14" si="0">(E8-I8)/I8*100</f>
        <v>131.944444444444</v>
      </c>
    </row>
    <row r="9" ht="21" customHeight="1" spans="1:11">
      <c r="A9" s="77" t="s">
        <v>839</v>
      </c>
      <c r="B9" s="96">
        <v>175000</v>
      </c>
      <c r="C9" s="187">
        <v>6.2</v>
      </c>
      <c r="D9" s="77" t="s">
        <v>840</v>
      </c>
      <c r="E9" s="188">
        <v>101909</v>
      </c>
      <c r="F9" s="189">
        <v>24.6822046858751</v>
      </c>
      <c r="H9" s="186" t="s">
        <v>21</v>
      </c>
      <c r="I9" s="216">
        <v>81735</v>
      </c>
      <c r="K9" s="164">
        <f t="shared" si="0"/>
        <v>24.6822046858751</v>
      </c>
    </row>
    <row r="10" ht="21" customHeight="1" spans="1:11">
      <c r="A10" s="77" t="s">
        <v>841</v>
      </c>
      <c r="B10" s="96">
        <v>38000</v>
      </c>
      <c r="C10" s="187">
        <v>3.5</v>
      </c>
      <c r="D10" s="77" t="s">
        <v>842</v>
      </c>
      <c r="E10" s="188">
        <v>217248</v>
      </c>
      <c r="F10" s="189">
        <v>1.83181775569513</v>
      </c>
      <c r="H10" s="186" t="s">
        <v>23</v>
      </c>
      <c r="I10" s="216">
        <v>213340</v>
      </c>
      <c r="K10" s="164">
        <f t="shared" si="0"/>
        <v>1.83181775569513</v>
      </c>
    </row>
    <row r="11" ht="21" customHeight="1" spans="1:11">
      <c r="A11" s="77" t="s">
        <v>843</v>
      </c>
      <c r="B11" s="96">
        <v>100</v>
      </c>
      <c r="C11" s="187">
        <v>156.2</v>
      </c>
      <c r="D11" s="190" t="s">
        <v>844</v>
      </c>
      <c r="E11" s="191">
        <f>5000+61194</f>
        <v>66194</v>
      </c>
      <c r="F11" s="192">
        <v>9.34831089452383</v>
      </c>
      <c r="G11" s="193"/>
      <c r="H11" s="194" t="s">
        <v>25</v>
      </c>
      <c r="I11" s="217">
        <v>60535</v>
      </c>
      <c r="K11" s="164">
        <f t="shared" si="0"/>
        <v>9.34831089452383</v>
      </c>
    </row>
    <row r="12" ht="21" customHeight="1" spans="1:11">
      <c r="A12" s="77" t="s">
        <v>845</v>
      </c>
      <c r="B12" s="96">
        <v>49000</v>
      </c>
      <c r="C12" s="187">
        <v>6.5</v>
      </c>
      <c r="D12" s="77" t="s">
        <v>846</v>
      </c>
      <c r="E12" s="188">
        <v>4304</v>
      </c>
      <c r="F12" s="189">
        <v>14.4985368449056</v>
      </c>
      <c r="H12" s="186" t="s">
        <v>27</v>
      </c>
      <c r="I12" s="216">
        <v>3759</v>
      </c>
      <c r="K12" s="164">
        <f t="shared" si="0"/>
        <v>14.4985368449056</v>
      </c>
    </row>
    <row r="13" ht="21" customHeight="1" spans="1:11">
      <c r="A13" s="77" t="s">
        <v>847</v>
      </c>
      <c r="B13" s="96">
        <v>43000</v>
      </c>
      <c r="C13" s="187">
        <v>6.9</v>
      </c>
      <c r="D13" s="77" t="s">
        <v>848</v>
      </c>
      <c r="E13" s="195">
        <f>614+54358</f>
        <v>54972</v>
      </c>
      <c r="F13" s="185">
        <v>46.2</v>
      </c>
      <c r="H13" s="186" t="s">
        <v>29</v>
      </c>
      <c r="I13" s="216">
        <v>37589</v>
      </c>
      <c r="K13" s="164">
        <f t="shared" si="0"/>
        <v>46.2449120753412</v>
      </c>
    </row>
    <row r="14" ht="21" customHeight="1" spans="1:11">
      <c r="A14" s="77" t="s">
        <v>849</v>
      </c>
      <c r="B14" s="96">
        <v>48000</v>
      </c>
      <c r="C14" s="187">
        <v>4.6</v>
      </c>
      <c r="D14" s="77" t="s">
        <v>850</v>
      </c>
      <c r="E14" s="191">
        <v>66195</v>
      </c>
      <c r="F14" s="189">
        <v>96.2</v>
      </c>
      <c r="H14" s="186" t="s">
        <v>31</v>
      </c>
      <c r="I14" s="216">
        <v>33742</v>
      </c>
      <c r="K14" s="164">
        <f t="shared" si="0"/>
        <v>96.1798352202003</v>
      </c>
    </row>
    <row r="15" ht="21" customHeight="1" spans="1:9">
      <c r="A15" s="77" t="s">
        <v>851</v>
      </c>
      <c r="B15" s="96">
        <v>155000</v>
      </c>
      <c r="C15" s="187">
        <v>1.9</v>
      </c>
      <c r="D15" s="77" t="s">
        <v>852</v>
      </c>
      <c r="E15" s="191">
        <v>19052</v>
      </c>
      <c r="F15" s="189">
        <v>58.1210058926052</v>
      </c>
      <c r="H15" s="186" t="s">
        <v>33</v>
      </c>
      <c r="I15" s="216">
        <v>12049</v>
      </c>
    </row>
    <row r="16" ht="21" customHeight="1" spans="1:9">
      <c r="A16" s="77" t="s">
        <v>853</v>
      </c>
      <c r="B16" s="96">
        <v>249800</v>
      </c>
      <c r="C16" s="187">
        <v>-1.6</v>
      </c>
      <c r="D16" s="77" t="s">
        <v>854</v>
      </c>
      <c r="E16" s="191">
        <v>534128</v>
      </c>
      <c r="F16" s="189">
        <v>-63.7694607691515</v>
      </c>
      <c r="H16" s="186" t="s">
        <v>35</v>
      </c>
      <c r="I16" s="216">
        <v>1474248</v>
      </c>
    </row>
    <row r="17" ht="21" customHeight="1" spans="1:9">
      <c r="A17" s="77" t="s">
        <v>855</v>
      </c>
      <c r="B17" s="96">
        <v>6700</v>
      </c>
      <c r="C17" s="196">
        <v>-75.8</v>
      </c>
      <c r="D17" s="77" t="s">
        <v>856</v>
      </c>
      <c r="E17" s="191">
        <v>2424</v>
      </c>
      <c r="F17" s="189">
        <v>-88.1623284660839</v>
      </c>
      <c r="H17" s="186" t="s">
        <v>37</v>
      </c>
      <c r="I17" s="216">
        <v>20477</v>
      </c>
    </row>
    <row r="18" ht="21" customHeight="1" spans="1:9">
      <c r="A18" s="77" t="s">
        <v>857</v>
      </c>
      <c r="B18" s="197">
        <v>250000</v>
      </c>
      <c r="C18" s="187">
        <v>0.5</v>
      </c>
      <c r="D18" s="77" t="s">
        <v>858</v>
      </c>
      <c r="E18" s="191">
        <v>10344</v>
      </c>
      <c r="F18" s="189">
        <v>-80.8572063069065</v>
      </c>
      <c r="H18" s="186" t="s">
        <v>39</v>
      </c>
      <c r="I18" s="216">
        <v>54036</v>
      </c>
    </row>
    <row r="19" ht="21" customHeight="1" spans="1:9">
      <c r="A19" s="77" t="s">
        <v>859</v>
      </c>
      <c r="B19" s="197">
        <v>300</v>
      </c>
      <c r="C19" s="198">
        <v>17</v>
      </c>
      <c r="D19" s="77" t="s">
        <v>860</v>
      </c>
      <c r="E19" s="191">
        <f>-15000+390378</f>
        <v>375378</v>
      </c>
      <c r="F19" s="189">
        <v>0.693414307672086</v>
      </c>
      <c r="H19" s="186" t="s">
        <v>41</v>
      </c>
      <c r="I19" s="216">
        <v>372793</v>
      </c>
    </row>
    <row r="20" ht="21" customHeight="1" spans="1:9">
      <c r="A20" s="77" t="s">
        <v>861</v>
      </c>
      <c r="B20" s="197">
        <v>100</v>
      </c>
      <c r="C20" s="198">
        <v>-22.4</v>
      </c>
      <c r="D20" s="77" t="s">
        <v>862</v>
      </c>
      <c r="E20" s="191">
        <f>10000+173253</f>
        <v>183253</v>
      </c>
      <c r="F20" s="189">
        <v>28.9778365861727</v>
      </c>
      <c r="H20" s="186" t="s">
        <v>43</v>
      </c>
      <c r="I20" s="216">
        <v>142081</v>
      </c>
    </row>
    <row r="21" ht="21" customHeight="1" spans="1:9">
      <c r="A21" s="77" t="s">
        <v>863</v>
      </c>
      <c r="B21" s="96">
        <f>SUM(B22:B27)</f>
        <v>150200</v>
      </c>
      <c r="C21" s="199">
        <v>1.1</v>
      </c>
      <c r="D21" s="89" t="s">
        <v>864</v>
      </c>
      <c r="E21" s="188">
        <v>7636</v>
      </c>
      <c r="F21" s="189">
        <v>112.111111111111</v>
      </c>
      <c r="H21" s="186" t="s">
        <v>45</v>
      </c>
      <c r="I21" s="216">
        <v>3600</v>
      </c>
    </row>
    <row r="22" ht="21" customHeight="1" spans="1:9">
      <c r="A22" s="77" t="s">
        <v>865</v>
      </c>
      <c r="B22" s="197">
        <v>75000</v>
      </c>
      <c r="C22" s="187">
        <v>21.6</v>
      </c>
      <c r="D22" s="89" t="s">
        <v>866</v>
      </c>
      <c r="E22" s="188">
        <v>1151</v>
      </c>
      <c r="F22" s="189">
        <v>-58.3272990586531</v>
      </c>
      <c r="H22" s="186" t="s">
        <v>47</v>
      </c>
      <c r="I22" s="216">
        <v>2762</v>
      </c>
    </row>
    <row r="23" ht="21" customHeight="1" spans="1:9">
      <c r="A23" s="77" t="s">
        <v>867</v>
      </c>
      <c r="B23" s="197">
        <v>10000</v>
      </c>
      <c r="C23" s="198">
        <v>5.8</v>
      </c>
      <c r="D23" s="77" t="s">
        <v>868</v>
      </c>
      <c r="E23" s="188">
        <v>20895</v>
      </c>
      <c r="F23" s="189">
        <v>-46.6297157160737</v>
      </c>
      <c r="H23" s="186" t="s">
        <v>49</v>
      </c>
      <c r="I23" s="216">
        <v>39151</v>
      </c>
    </row>
    <row r="24" ht="21" customHeight="1" spans="1:9">
      <c r="A24" s="77" t="s">
        <v>869</v>
      </c>
      <c r="B24" s="197">
        <v>23000</v>
      </c>
      <c r="C24" s="196">
        <v>-36.6</v>
      </c>
      <c r="D24" s="77" t="s">
        <v>870</v>
      </c>
      <c r="E24" s="188">
        <v>9860</v>
      </c>
      <c r="F24" s="189">
        <v>-45.7108247990309</v>
      </c>
      <c r="H24" s="186" t="s">
        <v>51</v>
      </c>
      <c r="I24" s="216">
        <v>18162</v>
      </c>
    </row>
    <row r="25" ht="21" customHeight="1" spans="1:9">
      <c r="A25" s="200" t="s">
        <v>871</v>
      </c>
      <c r="B25" s="197">
        <v>19200</v>
      </c>
      <c r="C25" s="196">
        <v>-6.9</v>
      </c>
      <c r="D25" s="77" t="s">
        <v>872</v>
      </c>
      <c r="E25" s="188">
        <v>15872</v>
      </c>
      <c r="F25" s="189">
        <v>25.0551528521904</v>
      </c>
      <c r="H25" s="186" t="s">
        <v>53</v>
      </c>
      <c r="I25" s="216">
        <v>12692</v>
      </c>
    </row>
    <row r="26" ht="21" customHeight="1" spans="1:9">
      <c r="A26" s="201" t="s">
        <v>873</v>
      </c>
      <c r="B26" s="197">
        <v>12000</v>
      </c>
      <c r="C26" s="196">
        <v>14</v>
      </c>
      <c r="D26" s="77" t="s">
        <v>874</v>
      </c>
      <c r="E26" s="188">
        <v>37756</v>
      </c>
      <c r="F26" s="202" t="s">
        <v>59</v>
      </c>
      <c r="H26" s="186" t="s">
        <v>55</v>
      </c>
      <c r="I26" s="216"/>
    </row>
    <row r="27" ht="21" customHeight="1" spans="1:9">
      <c r="A27" s="77" t="s">
        <v>875</v>
      </c>
      <c r="B27" s="197">
        <v>11000</v>
      </c>
      <c r="C27" s="196">
        <v>10.2</v>
      </c>
      <c r="D27" s="77" t="s">
        <v>876</v>
      </c>
      <c r="E27" s="203">
        <v>3676</v>
      </c>
      <c r="F27" s="189">
        <v>0</v>
      </c>
      <c r="H27" s="186" t="s">
        <v>57</v>
      </c>
      <c r="I27" s="216">
        <v>955</v>
      </c>
    </row>
    <row r="28" ht="21" customHeight="1" spans="1:9">
      <c r="A28" s="77"/>
      <c r="B28" s="197"/>
      <c r="C28" s="198"/>
      <c r="D28" s="77" t="s">
        <v>877</v>
      </c>
      <c r="E28" s="203">
        <v>2</v>
      </c>
      <c r="F28" s="202" t="s">
        <v>59</v>
      </c>
      <c r="H28" s="186" t="s">
        <v>60</v>
      </c>
      <c r="I28" s="216">
        <v>3676</v>
      </c>
    </row>
    <row r="29" ht="24" customHeight="1" spans="1:6">
      <c r="A29" s="180" t="s">
        <v>397</v>
      </c>
      <c r="B29" s="106">
        <f>SUM(B30:B33)</f>
        <v>669755</v>
      </c>
      <c r="C29" s="148" t="s">
        <v>59</v>
      </c>
      <c r="D29" s="180" t="s">
        <v>398</v>
      </c>
      <c r="E29" s="177">
        <f>SUM(E30:E32,E34)</f>
        <v>207000</v>
      </c>
      <c r="F29" s="202" t="s">
        <v>59</v>
      </c>
    </row>
    <row r="30" ht="21" customHeight="1" spans="1:6">
      <c r="A30" s="77" t="s">
        <v>399</v>
      </c>
      <c r="B30" s="204">
        <v>574062</v>
      </c>
      <c r="C30" s="148"/>
      <c r="D30" s="78" t="s">
        <v>878</v>
      </c>
      <c r="E30" s="79">
        <v>171000</v>
      </c>
      <c r="F30" s="205"/>
    </row>
    <row r="31" ht="21" customHeight="1" spans="1:6">
      <c r="A31" s="77" t="s">
        <v>879</v>
      </c>
      <c r="B31" s="204">
        <v>46757</v>
      </c>
      <c r="C31" s="206"/>
      <c r="D31" s="78" t="s">
        <v>880</v>
      </c>
      <c r="E31" s="79">
        <v>36000</v>
      </c>
      <c r="F31" s="205"/>
    </row>
    <row r="32" ht="21" customHeight="1" spans="1:6">
      <c r="A32" s="77" t="s">
        <v>881</v>
      </c>
      <c r="B32" s="96">
        <v>15565</v>
      </c>
      <c r="C32" s="206"/>
      <c r="D32" s="78"/>
      <c r="E32" s="79"/>
      <c r="F32" s="205"/>
    </row>
    <row r="33" ht="21" customHeight="1" spans="1:6">
      <c r="A33" s="77" t="s">
        <v>882</v>
      </c>
      <c r="B33" s="204">
        <v>33371</v>
      </c>
      <c r="C33" s="206"/>
      <c r="D33" s="84"/>
      <c r="E33" s="207"/>
      <c r="F33" s="205"/>
    </row>
    <row r="34" ht="21" hidden="1" customHeight="1" spans="1:6">
      <c r="A34" s="77"/>
      <c r="B34" s="208"/>
      <c r="C34" s="209"/>
      <c r="D34" s="77"/>
      <c r="E34" s="210"/>
      <c r="F34" s="211"/>
    </row>
    <row r="35" ht="21" hidden="1" customHeight="1" spans="1:6">
      <c r="A35" s="84"/>
      <c r="B35" s="208"/>
      <c r="C35" s="209"/>
      <c r="D35" s="84"/>
      <c r="E35" s="212"/>
      <c r="F35" s="211"/>
    </row>
    <row r="36" ht="21" hidden="1" customHeight="1" spans="1:6">
      <c r="A36" s="84"/>
      <c r="B36" s="208"/>
      <c r="C36" s="213"/>
      <c r="D36" s="84"/>
      <c r="E36" s="210"/>
      <c r="F36" s="211"/>
    </row>
    <row r="37" ht="39.75" customHeight="1" spans="1:6">
      <c r="A37" s="214" t="s">
        <v>883</v>
      </c>
      <c r="B37" s="214"/>
      <c r="C37" s="214"/>
      <c r="D37" s="214"/>
      <c r="E37" s="214"/>
      <c r="F37" s="214"/>
    </row>
  </sheetData>
  <mergeCells count="6">
    <mergeCell ref="A1:D1"/>
    <mergeCell ref="E1:F1"/>
    <mergeCell ref="A2:F2"/>
    <mergeCell ref="E3:F3"/>
    <mergeCell ref="H5:I5"/>
    <mergeCell ref="A37:F37"/>
  </mergeCells>
  <printOptions horizontalCentered="1"/>
  <pageMargins left="0.15748031496063" right="0.15748031496063" top="0.31496062992126" bottom="0.31496062992126" header="0.31496062992126" footer="0.31496062992126"/>
  <pageSetup paperSize="9" scale="95" fitToWidth="0"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theme="3" tint="0.599993896298105"/>
  </sheetPr>
  <dimension ref="A1:B342"/>
  <sheetViews>
    <sheetView topLeftCell="A40" workbookViewId="0">
      <selection activeCell="A1" sqref="A1:B1"/>
    </sheetView>
  </sheetViews>
  <sheetFormatPr defaultColWidth="21.5" defaultRowHeight="14.25" outlineLevelCol="1"/>
  <cols>
    <col min="1" max="1" width="42.875" style="153" customWidth="1"/>
    <col min="2" max="2" width="40.125" style="153" customWidth="1"/>
    <col min="3" max="3" width="25.75" style="153" customWidth="1"/>
    <col min="4" max="16384" width="21.5" style="153"/>
  </cols>
  <sheetData>
    <row r="1" ht="18.75" spans="1:2">
      <c r="A1" s="47" t="s">
        <v>884</v>
      </c>
      <c r="B1" s="47"/>
    </row>
    <row r="2" s="151" customFormat="1" ht="29.25" customHeight="1" spans="1:2">
      <c r="A2" s="48" t="s">
        <v>885</v>
      </c>
      <c r="B2" s="48"/>
    </row>
    <row r="3" ht="24.75" customHeight="1" spans="1:2">
      <c r="A3" s="154" t="s">
        <v>393</v>
      </c>
      <c r="B3" s="154"/>
    </row>
    <row r="4" ht="24" customHeight="1" spans="1:2">
      <c r="A4" s="155" t="s">
        <v>73</v>
      </c>
      <c r="B4" s="156" t="s">
        <v>886</v>
      </c>
    </row>
    <row r="5" ht="20.1" customHeight="1" spans="1:2">
      <c r="A5" s="157" t="s">
        <v>75</v>
      </c>
      <c r="B5" s="55">
        <f>B6+B74+B80+B101+B121+B127+B138+B205+B238+B250+B265+B280+B295+B303+B310+B315+B317+B321+B328+B336+B337+B340</f>
        <v>1877755.15</v>
      </c>
    </row>
    <row r="6" ht="20.1" customHeight="1" spans="1:2">
      <c r="A6" s="89" t="s">
        <v>836</v>
      </c>
      <c r="B6" s="158">
        <f>145619-614.4</f>
        <v>145004.6</v>
      </c>
    </row>
    <row r="7" ht="20.1" customHeight="1" spans="1:2">
      <c r="A7" s="89" t="s">
        <v>887</v>
      </c>
      <c r="B7" s="159">
        <v>80</v>
      </c>
    </row>
    <row r="8" ht="20.1" customHeight="1" spans="1:2">
      <c r="A8" s="89" t="s">
        <v>888</v>
      </c>
      <c r="B8" s="159">
        <v>80</v>
      </c>
    </row>
    <row r="9" ht="20.1" customHeight="1" spans="1:2">
      <c r="A9" s="89" t="s">
        <v>889</v>
      </c>
      <c r="B9" s="159">
        <v>7.5</v>
      </c>
    </row>
    <row r="10" ht="20.1" customHeight="1" spans="1:2">
      <c r="A10" s="89" t="s">
        <v>890</v>
      </c>
      <c r="B10" s="159">
        <v>7.5</v>
      </c>
    </row>
    <row r="11" ht="20.1" customHeight="1" spans="1:2">
      <c r="A11" s="89" t="s">
        <v>891</v>
      </c>
      <c r="B11" s="158">
        <f>94455.68-614.1</f>
        <v>93841.58</v>
      </c>
    </row>
    <row r="12" ht="20.1" customHeight="1" spans="1:2">
      <c r="A12" s="89" t="s">
        <v>892</v>
      </c>
      <c r="B12" s="159">
        <v>24688.93</v>
      </c>
    </row>
    <row r="13" ht="20.1" customHeight="1" spans="1:2">
      <c r="A13" s="89" t="s">
        <v>893</v>
      </c>
      <c r="B13" s="159">
        <v>7022.98</v>
      </c>
    </row>
    <row r="14" ht="20.1" customHeight="1" spans="1:2">
      <c r="A14" s="89" t="s">
        <v>894</v>
      </c>
      <c r="B14" s="159">
        <v>10598.35</v>
      </c>
    </row>
    <row r="15" ht="20.1" customHeight="1" spans="1:2">
      <c r="A15" s="89" t="s">
        <v>895</v>
      </c>
      <c r="B15" s="159">
        <v>55.6</v>
      </c>
    </row>
    <row r="16" ht="20.1" customHeight="1" spans="1:2">
      <c r="A16" s="89" t="s">
        <v>896</v>
      </c>
      <c r="B16" s="159">
        <v>358.45</v>
      </c>
    </row>
    <row r="17" ht="20.1" customHeight="1" spans="1:2">
      <c r="A17" s="89" t="s">
        <v>897</v>
      </c>
      <c r="B17" s="158">
        <f>51731.37-614.1</f>
        <v>51117.27</v>
      </c>
    </row>
    <row r="18" ht="20.1" customHeight="1" spans="1:2">
      <c r="A18" s="89" t="s">
        <v>898</v>
      </c>
      <c r="B18" s="159">
        <v>1507.97</v>
      </c>
    </row>
    <row r="19" ht="20.1" customHeight="1" spans="1:2">
      <c r="A19" s="89" t="s">
        <v>893</v>
      </c>
      <c r="B19" s="159">
        <v>1199</v>
      </c>
    </row>
    <row r="20" ht="20.1" customHeight="1" spans="1:2">
      <c r="A20" s="89" t="s">
        <v>899</v>
      </c>
      <c r="B20" s="159">
        <v>308.97</v>
      </c>
    </row>
    <row r="21" ht="20.1" customHeight="1" spans="1:2">
      <c r="A21" s="89" t="s">
        <v>900</v>
      </c>
      <c r="B21" s="159">
        <v>1007.09</v>
      </c>
    </row>
    <row r="22" ht="20.1" customHeight="1" spans="1:2">
      <c r="A22" s="89" t="s">
        <v>892</v>
      </c>
      <c r="B22" s="159">
        <v>310.28</v>
      </c>
    </row>
    <row r="23" ht="20.1" customHeight="1" spans="1:2">
      <c r="A23" s="89" t="s">
        <v>893</v>
      </c>
      <c r="B23" s="159">
        <v>390.01</v>
      </c>
    </row>
    <row r="24" ht="20.1" customHeight="1" spans="1:2">
      <c r="A24" s="89" t="s">
        <v>901</v>
      </c>
      <c r="B24" s="159">
        <v>306.8</v>
      </c>
    </row>
    <row r="25" ht="20.1" customHeight="1" spans="1:2">
      <c r="A25" s="89" t="s">
        <v>902</v>
      </c>
      <c r="B25" s="159">
        <v>2714.41</v>
      </c>
    </row>
    <row r="26" ht="20.1" customHeight="1" spans="1:2">
      <c r="A26" s="89" t="s">
        <v>892</v>
      </c>
      <c r="B26" s="159">
        <v>377.64</v>
      </c>
    </row>
    <row r="27" ht="20.1" customHeight="1" spans="1:2">
      <c r="A27" s="89" t="s">
        <v>903</v>
      </c>
      <c r="B27" s="159">
        <v>289.3</v>
      </c>
    </row>
    <row r="28" ht="20.1" customHeight="1" spans="1:2">
      <c r="A28" s="89" t="s">
        <v>904</v>
      </c>
      <c r="B28" s="159">
        <v>2047.47</v>
      </c>
    </row>
    <row r="29" ht="20.1" customHeight="1" spans="1:2">
      <c r="A29" s="89" t="s">
        <v>905</v>
      </c>
      <c r="B29" s="159">
        <v>8000</v>
      </c>
    </row>
    <row r="30" ht="20.1" customHeight="1" spans="1:2">
      <c r="A30" s="89" t="s">
        <v>906</v>
      </c>
      <c r="B30" s="159">
        <v>8000</v>
      </c>
    </row>
    <row r="31" ht="20.1" customHeight="1" spans="1:2">
      <c r="A31" s="89" t="s">
        <v>907</v>
      </c>
      <c r="B31" s="159">
        <v>2800</v>
      </c>
    </row>
    <row r="32" ht="20.1" customHeight="1" spans="1:2">
      <c r="A32" s="89" t="s">
        <v>908</v>
      </c>
      <c r="B32" s="159">
        <v>2800</v>
      </c>
    </row>
    <row r="33" s="152" customFormat="1" ht="20.1" customHeight="1" spans="1:2">
      <c r="A33" s="89" t="s">
        <v>909</v>
      </c>
      <c r="B33" s="159">
        <v>20009.19</v>
      </c>
    </row>
    <row r="34" ht="20.1" customHeight="1" spans="1:2">
      <c r="A34" s="89" t="s">
        <v>910</v>
      </c>
      <c r="B34" s="159">
        <v>20009.19</v>
      </c>
    </row>
    <row r="35" ht="20.1" customHeight="1" spans="1:2">
      <c r="A35" s="89" t="s">
        <v>911</v>
      </c>
      <c r="B35" s="159">
        <v>1161.5</v>
      </c>
    </row>
    <row r="36" ht="20.1" customHeight="1" spans="1:2">
      <c r="A36" s="89" t="s">
        <v>912</v>
      </c>
      <c r="B36" s="159">
        <v>1161.5</v>
      </c>
    </row>
    <row r="37" ht="20.1" customHeight="1" spans="1:2">
      <c r="A37" s="89" t="s">
        <v>913</v>
      </c>
      <c r="B37" s="159">
        <v>602</v>
      </c>
    </row>
    <row r="38" ht="20.1" customHeight="1" spans="1:2">
      <c r="A38" s="89" t="s">
        <v>893</v>
      </c>
      <c r="B38" s="159">
        <v>80</v>
      </c>
    </row>
    <row r="39" ht="20.1" customHeight="1" spans="1:2">
      <c r="A39" s="89" t="s">
        <v>914</v>
      </c>
      <c r="B39" s="159">
        <v>522</v>
      </c>
    </row>
    <row r="40" ht="20.1" customHeight="1" spans="1:2">
      <c r="A40" s="89" t="s">
        <v>915</v>
      </c>
      <c r="B40" s="159">
        <v>337.19</v>
      </c>
    </row>
    <row r="41" ht="20.1" customHeight="1" spans="1:2">
      <c r="A41" s="89" t="s">
        <v>916</v>
      </c>
      <c r="B41" s="159">
        <v>6</v>
      </c>
    </row>
    <row r="42" ht="20.1" customHeight="1" spans="1:2">
      <c r="A42" s="89" t="s">
        <v>917</v>
      </c>
      <c r="B42" s="159">
        <v>10</v>
      </c>
    </row>
    <row r="43" ht="20.1" customHeight="1" spans="1:2">
      <c r="A43" s="89" t="s">
        <v>896</v>
      </c>
      <c r="B43" s="159">
        <v>301.19</v>
      </c>
    </row>
    <row r="44" ht="20.1" customHeight="1" spans="1:2">
      <c r="A44" s="89" t="s">
        <v>918</v>
      </c>
      <c r="B44" s="159">
        <v>20</v>
      </c>
    </row>
    <row r="45" ht="20.1" customHeight="1" spans="1:2">
      <c r="A45" s="89" t="s">
        <v>919</v>
      </c>
      <c r="B45" s="159">
        <v>3</v>
      </c>
    </row>
    <row r="46" ht="20.1" customHeight="1" spans="1:2">
      <c r="A46" s="89" t="s">
        <v>920</v>
      </c>
      <c r="B46" s="159">
        <v>3</v>
      </c>
    </row>
    <row r="47" ht="20.1" customHeight="1" spans="1:2">
      <c r="A47" s="89" t="s">
        <v>921</v>
      </c>
      <c r="B47" s="159">
        <v>436.92</v>
      </c>
    </row>
    <row r="48" ht="20.1" customHeight="1" spans="1:2">
      <c r="A48" s="89" t="s">
        <v>892</v>
      </c>
      <c r="B48" s="159">
        <v>258.93</v>
      </c>
    </row>
    <row r="49" ht="20.1" customHeight="1" spans="1:2">
      <c r="A49" s="89" t="s">
        <v>922</v>
      </c>
      <c r="B49" s="159">
        <v>89.89</v>
      </c>
    </row>
    <row r="50" ht="20.1" customHeight="1" spans="1:2">
      <c r="A50" s="89" t="s">
        <v>923</v>
      </c>
      <c r="B50" s="159">
        <v>88.1</v>
      </c>
    </row>
    <row r="51" ht="20.1" customHeight="1" spans="1:2">
      <c r="A51" s="89" t="s">
        <v>924</v>
      </c>
      <c r="B51" s="159">
        <v>902.24</v>
      </c>
    </row>
    <row r="52" ht="20.1" customHeight="1" spans="1:2">
      <c r="A52" s="89" t="s">
        <v>893</v>
      </c>
      <c r="B52" s="159">
        <v>581.8</v>
      </c>
    </row>
    <row r="53" ht="20.1" customHeight="1" spans="1:2">
      <c r="A53" s="89" t="s">
        <v>925</v>
      </c>
      <c r="B53" s="159">
        <v>320.44</v>
      </c>
    </row>
    <row r="54" ht="20.1" customHeight="1" spans="1:2">
      <c r="A54" s="89" t="s">
        <v>926</v>
      </c>
      <c r="B54" s="159">
        <v>98.78</v>
      </c>
    </row>
    <row r="55" ht="20.1" customHeight="1" spans="1:2">
      <c r="A55" s="89" t="s">
        <v>927</v>
      </c>
      <c r="B55" s="159">
        <v>98.78</v>
      </c>
    </row>
    <row r="56" ht="20.1" customHeight="1" spans="1:2">
      <c r="A56" s="89" t="s">
        <v>928</v>
      </c>
      <c r="B56" s="159">
        <v>71.7</v>
      </c>
    </row>
    <row r="57" ht="20.1" customHeight="1" spans="1:2">
      <c r="A57" s="89" t="s">
        <v>929</v>
      </c>
      <c r="B57" s="159">
        <v>71.7</v>
      </c>
    </row>
    <row r="58" ht="20.1" customHeight="1" spans="1:2">
      <c r="A58" s="89" t="s">
        <v>930</v>
      </c>
      <c r="B58" s="159">
        <v>1985.74</v>
      </c>
    </row>
    <row r="59" ht="20.1" customHeight="1" spans="1:2">
      <c r="A59" s="89" t="s">
        <v>931</v>
      </c>
      <c r="B59" s="159">
        <v>449.47</v>
      </c>
    </row>
    <row r="60" ht="20.1" customHeight="1" spans="1:2">
      <c r="A60" s="89" t="s">
        <v>896</v>
      </c>
      <c r="B60" s="159">
        <v>106.27</v>
      </c>
    </row>
    <row r="61" ht="20.1" customHeight="1" spans="1:2">
      <c r="A61" s="89" t="s">
        <v>932</v>
      </c>
      <c r="B61" s="159">
        <v>1430</v>
      </c>
    </row>
    <row r="62" ht="20.1" customHeight="1" spans="1:2">
      <c r="A62" s="89" t="s">
        <v>933</v>
      </c>
      <c r="B62" s="159">
        <v>7.95</v>
      </c>
    </row>
    <row r="63" ht="20.1" customHeight="1" spans="1:2">
      <c r="A63" s="89" t="s">
        <v>934</v>
      </c>
      <c r="B63" s="159">
        <v>3.1</v>
      </c>
    </row>
    <row r="64" ht="20.1" customHeight="1" spans="1:2">
      <c r="A64" s="89" t="s">
        <v>935</v>
      </c>
      <c r="B64" s="159">
        <v>4.85</v>
      </c>
    </row>
    <row r="65" ht="20.1" customHeight="1" spans="1:2">
      <c r="A65" s="89" t="s">
        <v>936</v>
      </c>
      <c r="B65" s="159">
        <v>2995.29</v>
      </c>
    </row>
    <row r="66" ht="20.1" customHeight="1" spans="1:2">
      <c r="A66" s="89" t="s">
        <v>937</v>
      </c>
      <c r="B66" s="159">
        <v>2995.29</v>
      </c>
    </row>
    <row r="67" ht="20.1" customHeight="1" spans="1:2">
      <c r="A67" s="89" t="s">
        <v>938</v>
      </c>
      <c r="B67" s="159">
        <v>6434.99</v>
      </c>
    </row>
    <row r="68" ht="20.1" customHeight="1" spans="1:2">
      <c r="A68" s="89" t="s">
        <v>892</v>
      </c>
      <c r="B68" s="159">
        <v>4229.83</v>
      </c>
    </row>
    <row r="69" ht="20.1" customHeight="1" spans="1:2">
      <c r="A69" s="89" t="s">
        <v>939</v>
      </c>
      <c r="B69" s="159">
        <v>1142.93</v>
      </c>
    </row>
    <row r="70" ht="20.1" customHeight="1" spans="1:2">
      <c r="A70" s="89" t="s">
        <v>903</v>
      </c>
      <c r="B70" s="159">
        <v>515.8</v>
      </c>
    </row>
    <row r="71" ht="20.1" customHeight="1" spans="1:2">
      <c r="A71" s="89" t="s">
        <v>940</v>
      </c>
      <c r="B71" s="159">
        <v>49.93</v>
      </c>
    </row>
    <row r="72" ht="20.1" customHeight="1" spans="1:2">
      <c r="A72" s="89" t="s">
        <v>941</v>
      </c>
      <c r="B72" s="159">
        <v>59</v>
      </c>
    </row>
    <row r="73" ht="20.1" customHeight="1" spans="1:2">
      <c r="A73" s="89" t="s">
        <v>942</v>
      </c>
      <c r="B73" s="159">
        <v>437.5</v>
      </c>
    </row>
    <row r="74" ht="20.1" customHeight="1" spans="1:2">
      <c r="A74" s="89" t="s">
        <v>838</v>
      </c>
      <c r="B74" s="159">
        <v>501</v>
      </c>
    </row>
    <row r="75" ht="20.1" customHeight="1" spans="1:2">
      <c r="A75" s="89" t="s">
        <v>943</v>
      </c>
      <c r="B75" s="159">
        <v>501.32</v>
      </c>
    </row>
    <row r="76" ht="20.1" customHeight="1" spans="1:2">
      <c r="A76" s="89" t="s">
        <v>944</v>
      </c>
      <c r="B76" s="159">
        <v>95.5</v>
      </c>
    </row>
    <row r="77" ht="20.1" customHeight="1" spans="1:2">
      <c r="A77" s="89" t="s">
        <v>945</v>
      </c>
      <c r="B77" s="159">
        <v>29.8</v>
      </c>
    </row>
    <row r="78" ht="20.1" customHeight="1" spans="1:2">
      <c r="A78" s="89" t="s">
        <v>946</v>
      </c>
      <c r="B78" s="159">
        <v>143.5</v>
      </c>
    </row>
    <row r="79" ht="20.1" customHeight="1" spans="1:2">
      <c r="A79" s="89" t="s">
        <v>947</v>
      </c>
      <c r="B79" s="159">
        <v>232.52</v>
      </c>
    </row>
    <row r="80" ht="20.1" customHeight="1" spans="1:2">
      <c r="A80" s="89" t="s">
        <v>840</v>
      </c>
      <c r="B80" s="159">
        <v>101909</v>
      </c>
    </row>
    <row r="81" ht="20.1" customHeight="1" spans="1:2">
      <c r="A81" s="89" t="s">
        <v>948</v>
      </c>
      <c r="B81" s="159">
        <v>84280.35</v>
      </c>
    </row>
    <row r="82" ht="20.1" customHeight="1" spans="1:2">
      <c r="A82" s="89" t="s">
        <v>892</v>
      </c>
      <c r="B82" s="159">
        <v>38238.78</v>
      </c>
    </row>
    <row r="83" ht="20.1" customHeight="1" spans="1:2">
      <c r="A83" s="89" t="s">
        <v>903</v>
      </c>
      <c r="B83" s="159">
        <v>17939.83</v>
      </c>
    </row>
    <row r="84" ht="20.1" customHeight="1" spans="1:2">
      <c r="A84" s="89" t="s">
        <v>949</v>
      </c>
      <c r="B84" s="159">
        <v>1000</v>
      </c>
    </row>
    <row r="85" ht="20.1" customHeight="1" spans="1:2">
      <c r="A85" s="89" t="s">
        <v>950</v>
      </c>
      <c r="B85" s="159">
        <v>50</v>
      </c>
    </row>
    <row r="86" ht="20.1" customHeight="1" spans="1:2">
      <c r="A86" s="89" t="s">
        <v>951</v>
      </c>
      <c r="B86" s="159">
        <v>27051.74</v>
      </c>
    </row>
    <row r="87" ht="20.1" customHeight="1" spans="1:2">
      <c r="A87" s="89" t="s">
        <v>952</v>
      </c>
      <c r="B87" s="159">
        <v>550.29</v>
      </c>
    </row>
    <row r="88" ht="20.1" customHeight="1" spans="1:2">
      <c r="A88" s="89" t="s">
        <v>953</v>
      </c>
      <c r="B88" s="159">
        <v>550.29</v>
      </c>
    </row>
    <row r="89" ht="20.1" customHeight="1" spans="1:2">
      <c r="A89" s="89" t="s">
        <v>954</v>
      </c>
      <c r="B89" s="159">
        <v>9356.55</v>
      </c>
    </row>
    <row r="90" ht="20.1" customHeight="1" spans="1:2">
      <c r="A90" s="89" t="s">
        <v>955</v>
      </c>
      <c r="B90" s="159">
        <v>9356.55</v>
      </c>
    </row>
    <row r="91" ht="20.1" customHeight="1" spans="1:2">
      <c r="A91" s="89" t="s">
        <v>956</v>
      </c>
      <c r="B91" s="159">
        <v>5003.17</v>
      </c>
    </row>
    <row r="92" ht="20.1" customHeight="1" spans="1:2">
      <c r="A92" s="89" t="s">
        <v>893</v>
      </c>
      <c r="B92" s="159">
        <v>486.5</v>
      </c>
    </row>
    <row r="93" ht="20.1" customHeight="1" spans="1:2">
      <c r="A93" s="89" t="s">
        <v>957</v>
      </c>
      <c r="B93" s="159">
        <v>484.73</v>
      </c>
    </row>
    <row r="94" ht="20.1" customHeight="1" spans="1:2">
      <c r="A94" s="89" t="s">
        <v>958</v>
      </c>
      <c r="B94" s="159">
        <v>46</v>
      </c>
    </row>
    <row r="95" ht="20.1" customHeight="1" spans="1:2">
      <c r="A95" s="89" t="s">
        <v>959</v>
      </c>
      <c r="B95" s="159">
        <v>140</v>
      </c>
    </row>
    <row r="96" ht="20.1" customHeight="1" spans="1:2">
      <c r="A96" s="89" t="s">
        <v>960</v>
      </c>
      <c r="B96" s="159">
        <v>3382.8</v>
      </c>
    </row>
    <row r="97" ht="20.1" customHeight="1" spans="1:2">
      <c r="A97" s="89" t="s">
        <v>896</v>
      </c>
      <c r="B97" s="159">
        <v>263.13</v>
      </c>
    </row>
    <row r="98" ht="20.1" customHeight="1" spans="1:2">
      <c r="A98" s="89" t="s">
        <v>961</v>
      </c>
      <c r="B98" s="159">
        <v>200</v>
      </c>
    </row>
    <row r="99" ht="20.1" customHeight="1" spans="1:2">
      <c r="A99" s="89" t="s">
        <v>962</v>
      </c>
      <c r="B99" s="159">
        <v>2719.08</v>
      </c>
    </row>
    <row r="100" ht="20.1" customHeight="1" spans="1:2">
      <c r="A100" s="89" t="s">
        <v>963</v>
      </c>
      <c r="B100" s="159">
        <v>2719.08</v>
      </c>
    </row>
    <row r="101" ht="20.1" customHeight="1" spans="1:2">
      <c r="A101" s="89" t="s">
        <v>842</v>
      </c>
      <c r="B101" s="159">
        <v>217248</v>
      </c>
    </row>
    <row r="102" ht="20.1" customHeight="1" spans="1:2">
      <c r="A102" s="89" t="s">
        <v>964</v>
      </c>
      <c r="B102" s="159">
        <v>5154.61</v>
      </c>
    </row>
    <row r="103" ht="20.1" customHeight="1" spans="1:2">
      <c r="A103" s="89" t="s">
        <v>892</v>
      </c>
      <c r="B103" s="159">
        <v>440.91</v>
      </c>
    </row>
    <row r="104" ht="20.1" customHeight="1" spans="1:2">
      <c r="A104" s="89" t="s">
        <v>893</v>
      </c>
      <c r="B104" s="159">
        <v>612.38</v>
      </c>
    </row>
    <row r="105" ht="20.1" customHeight="1" spans="1:2">
      <c r="A105" s="89" t="s">
        <v>965</v>
      </c>
      <c r="B105" s="159">
        <v>4101.32</v>
      </c>
    </row>
    <row r="106" ht="20.1" customHeight="1" spans="1:2">
      <c r="A106" s="89" t="s">
        <v>966</v>
      </c>
      <c r="B106" s="159">
        <v>120952.83</v>
      </c>
    </row>
    <row r="107" ht="20.1" customHeight="1" spans="1:2">
      <c r="A107" s="89" t="s">
        <v>967</v>
      </c>
      <c r="B107" s="159">
        <v>14961.31</v>
      </c>
    </row>
    <row r="108" ht="20.1" customHeight="1" spans="1:2">
      <c r="A108" s="89" t="s">
        <v>968</v>
      </c>
      <c r="B108" s="159">
        <v>64614.04</v>
      </c>
    </row>
    <row r="109" ht="20.1" customHeight="1" spans="1:2">
      <c r="A109" s="89" t="s">
        <v>969</v>
      </c>
      <c r="B109" s="159">
        <v>31566.05</v>
      </c>
    </row>
    <row r="110" ht="20.1" customHeight="1" spans="1:2">
      <c r="A110" s="89" t="s">
        <v>970</v>
      </c>
      <c r="B110" s="159">
        <v>9786.14</v>
      </c>
    </row>
    <row r="111" ht="20.1" customHeight="1" spans="1:2">
      <c r="A111" s="89" t="s">
        <v>971</v>
      </c>
      <c r="B111" s="159">
        <v>25.3</v>
      </c>
    </row>
    <row r="112" ht="20.1" customHeight="1" spans="1:2">
      <c r="A112" s="89" t="s">
        <v>972</v>
      </c>
      <c r="B112" s="159">
        <v>281</v>
      </c>
    </row>
    <row r="113" ht="20.1" customHeight="1" spans="1:2">
      <c r="A113" s="89" t="s">
        <v>973</v>
      </c>
      <c r="B113" s="159">
        <v>270</v>
      </c>
    </row>
    <row r="114" ht="20.1" customHeight="1" spans="1:2">
      <c r="A114" s="89" t="s">
        <v>974</v>
      </c>
      <c r="B114" s="159">
        <v>11</v>
      </c>
    </row>
    <row r="115" ht="20.1" customHeight="1" spans="1:2">
      <c r="A115" s="89" t="s">
        <v>975</v>
      </c>
      <c r="B115" s="159">
        <v>995.66</v>
      </c>
    </row>
    <row r="116" ht="20.1" customHeight="1" spans="1:2">
      <c r="A116" s="89" t="s">
        <v>976</v>
      </c>
      <c r="B116" s="159">
        <v>1</v>
      </c>
    </row>
    <row r="117" ht="20.1" customHeight="1" spans="1:2">
      <c r="A117" s="89" t="s">
        <v>977</v>
      </c>
      <c r="B117" s="159">
        <v>994.66</v>
      </c>
    </row>
    <row r="118" ht="20.1" customHeight="1" spans="1:2">
      <c r="A118" s="89" t="s">
        <v>978</v>
      </c>
      <c r="B118" s="159">
        <v>89864.2</v>
      </c>
    </row>
    <row r="119" ht="20.1" customHeight="1" spans="1:2">
      <c r="A119" s="89" t="s">
        <v>979</v>
      </c>
      <c r="B119" s="159">
        <v>84285.52</v>
      </c>
    </row>
    <row r="120" ht="20.1" customHeight="1" spans="1:2">
      <c r="A120" s="89" t="s">
        <v>980</v>
      </c>
      <c r="B120" s="159">
        <v>5578.67</v>
      </c>
    </row>
    <row r="121" ht="20.1" customHeight="1" spans="1:2">
      <c r="A121" s="89" t="s">
        <v>844</v>
      </c>
      <c r="B121" s="159">
        <v>66194</v>
      </c>
    </row>
    <row r="122" ht="20.1" customHeight="1" spans="1:2">
      <c r="A122" s="89" t="s">
        <v>981</v>
      </c>
      <c r="B122" s="159">
        <v>342</v>
      </c>
    </row>
    <row r="123" ht="20.1" customHeight="1" spans="1:2">
      <c r="A123" s="89" t="s">
        <v>982</v>
      </c>
      <c r="B123" s="159">
        <v>316.12</v>
      </c>
    </row>
    <row r="124" ht="20.1" customHeight="1" spans="1:2">
      <c r="A124" s="89" t="s">
        <v>983</v>
      </c>
      <c r="B124" s="159">
        <v>26</v>
      </c>
    </row>
    <row r="125" ht="20.1" customHeight="1" spans="1:2">
      <c r="A125" s="89" t="s">
        <v>984</v>
      </c>
      <c r="B125" s="159">
        <v>65852</v>
      </c>
    </row>
    <row r="126" ht="20.1" customHeight="1" spans="1:2">
      <c r="A126" s="89" t="s">
        <v>985</v>
      </c>
      <c r="B126" s="159">
        <v>65852</v>
      </c>
    </row>
    <row r="127" ht="20.1" customHeight="1" spans="1:2">
      <c r="A127" s="89" t="s">
        <v>846</v>
      </c>
      <c r="B127" s="159">
        <v>4304.09</v>
      </c>
    </row>
    <row r="128" ht="20.1" customHeight="1" spans="1:2">
      <c r="A128" s="89" t="s">
        <v>986</v>
      </c>
      <c r="B128" s="159">
        <v>3960.45</v>
      </c>
    </row>
    <row r="129" ht="20.1" customHeight="1" spans="1:2">
      <c r="A129" s="89" t="s">
        <v>892</v>
      </c>
      <c r="B129" s="159">
        <v>395.4</v>
      </c>
    </row>
    <row r="130" ht="20.1" customHeight="1" spans="1:2">
      <c r="A130" s="89" t="s">
        <v>987</v>
      </c>
      <c r="B130" s="159">
        <v>1049.27</v>
      </c>
    </row>
    <row r="131" ht="20.1" customHeight="1" spans="1:2">
      <c r="A131" s="89" t="s">
        <v>988</v>
      </c>
      <c r="B131" s="159">
        <v>96.92</v>
      </c>
    </row>
    <row r="132" ht="20.1" customHeight="1" spans="1:2">
      <c r="A132" s="89" t="s">
        <v>989</v>
      </c>
      <c r="B132" s="159">
        <v>2248.63</v>
      </c>
    </row>
    <row r="133" ht="20.1" customHeight="1" spans="1:2">
      <c r="A133" s="89" t="s">
        <v>990</v>
      </c>
      <c r="B133" s="159">
        <v>170.23</v>
      </c>
    </row>
    <row r="134" ht="20.1" customHeight="1" spans="1:2">
      <c r="A134" s="89" t="s">
        <v>991</v>
      </c>
      <c r="B134" s="159">
        <v>60.77</v>
      </c>
    </row>
    <row r="135" ht="20.1" customHeight="1" spans="1:2">
      <c r="A135" s="89" t="s">
        <v>992</v>
      </c>
      <c r="B135" s="159">
        <v>60.77</v>
      </c>
    </row>
    <row r="136" ht="20.1" customHeight="1" spans="1:2">
      <c r="A136" s="89" t="s">
        <v>993</v>
      </c>
      <c r="B136" s="159">
        <v>282.87</v>
      </c>
    </row>
    <row r="137" ht="20.1" customHeight="1" spans="1:2">
      <c r="A137" s="89" t="s">
        <v>994</v>
      </c>
      <c r="B137" s="159">
        <v>282.87</v>
      </c>
    </row>
    <row r="138" ht="20.1" customHeight="1" spans="1:2">
      <c r="A138" s="89" t="s">
        <v>848</v>
      </c>
      <c r="B138" s="158">
        <f>614.1+54358</f>
        <v>54972.1</v>
      </c>
    </row>
    <row r="139" ht="20.1" customHeight="1" spans="1:2">
      <c r="A139" s="89" t="s">
        <v>995</v>
      </c>
      <c r="B139" s="158">
        <f>614.1+8259.16</f>
        <v>8873.26</v>
      </c>
    </row>
    <row r="140" ht="20.1" customHeight="1" spans="1:2">
      <c r="A140" s="89" t="s">
        <v>892</v>
      </c>
      <c r="B140" s="159">
        <v>3482.96</v>
      </c>
    </row>
    <row r="141" ht="20.1" customHeight="1" spans="1:2">
      <c r="A141" s="89" t="s">
        <v>893</v>
      </c>
      <c r="B141" s="159">
        <v>105.2</v>
      </c>
    </row>
    <row r="142" ht="20.1" customHeight="1" spans="1:2">
      <c r="A142" s="89" t="s">
        <v>996</v>
      </c>
      <c r="B142" s="159">
        <v>116.6</v>
      </c>
    </row>
    <row r="143" ht="20.1" customHeight="1" spans="1:2">
      <c r="A143" s="89" t="s">
        <v>997</v>
      </c>
      <c r="B143" s="159">
        <v>54.5</v>
      </c>
    </row>
    <row r="144" ht="20.1" customHeight="1" spans="1:2">
      <c r="A144" s="89" t="s">
        <v>998</v>
      </c>
      <c r="B144" s="159">
        <v>254.93</v>
      </c>
    </row>
    <row r="145" ht="20.1" customHeight="1" spans="1:2">
      <c r="A145" s="89" t="s">
        <v>999</v>
      </c>
      <c r="B145" s="159">
        <v>10</v>
      </c>
    </row>
    <row r="146" ht="20.1" customHeight="1" spans="1:2">
      <c r="A146" s="89" t="s">
        <v>903</v>
      </c>
      <c r="B146" s="159">
        <v>19.8</v>
      </c>
    </row>
    <row r="147" ht="20.1" customHeight="1" spans="1:2">
      <c r="A147" s="89" t="s">
        <v>1000</v>
      </c>
      <c r="B147" s="159">
        <v>763</v>
      </c>
    </row>
    <row r="148" ht="20.1" customHeight="1" spans="1:2">
      <c r="A148" s="89" t="s">
        <v>1001</v>
      </c>
      <c r="B148" s="159">
        <v>1066.8</v>
      </c>
    </row>
    <row r="149" ht="20.1" customHeight="1" spans="1:2">
      <c r="A149" s="89" t="s">
        <v>1002</v>
      </c>
      <c r="B149" s="159">
        <v>53.2</v>
      </c>
    </row>
    <row r="150" ht="20.1" customHeight="1" spans="1:2">
      <c r="A150" s="89" t="s">
        <v>1003</v>
      </c>
      <c r="B150" s="158">
        <f>614.1+2332.16</f>
        <v>2946.26</v>
      </c>
    </row>
    <row r="151" ht="20.1" customHeight="1" spans="1:2">
      <c r="A151" s="89" t="s">
        <v>1004</v>
      </c>
      <c r="B151" s="159">
        <v>13945.4</v>
      </c>
    </row>
    <row r="152" ht="20.1" customHeight="1" spans="1:2">
      <c r="A152" s="89" t="s">
        <v>1005</v>
      </c>
      <c r="B152" s="159">
        <v>12</v>
      </c>
    </row>
    <row r="153" ht="20.1" customHeight="1" spans="1:2">
      <c r="A153" s="89" t="s">
        <v>1006</v>
      </c>
      <c r="B153" s="159">
        <v>12861.43</v>
      </c>
    </row>
    <row r="154" ht="20.1" customHeight="1" spans="1:2">
      <c r="A154" s="89" t="s">
        <v>1007</v>
      </c>
      <c r="B154" s="159">
        <v>1071.97</v>
      </c>
    </row>
    <row r="155" ht="20.1" customHeight="1" spans="1:2">
      <c r="A155" s="89" t="s">
        <v>1008</v>
      </c>
      <c r="B155" s="159">
        <v>14351.23</v>
      </c>
    </row>
    <row r="156" ht="20.1" customHeight="1" spans="1:2">
      <c r="A156" s="160" t="s">
        <v>1009</v>
      </c>
      <c r="B156" s="159">
        <v>31.33</v>
      </c>
    </row>
    <row r="157" ht="20.1" customHeight="1" spans="1:2">
      <c r="A157" s="160" t="s">
        <v>1010</v>
      </c>
      <c r="B157" s="159">
        <v>30.86</v>
      </c>
    </row>
    <row r="158" ht="20.1" customHeight="1" spans="1:2">
      <c r="A158" s="160" t="s">
        <v>1011</v>
      </c>
      <c r="B158" s="159">
        <v>10175.64</v>
      </c>
    </row>
    <row r="159" ht="20.1" customHeight="1" spans="1:2">
      <c r="A159" s="160" t="s">
        <v>1012</v>
      </c>
      <c r="B159" s="159">
        <v>4112.17</v>
      </c>
    </row>
    <row r="160" ht="20.1" customHeight="1" spans="1:2">
      <c r="A160" s="160" t="s">
        <v>1013</v>
      </c>
      <c r="B160" s="159">
        <v>1.23</v>
      </c>
    </row>
    <row r="161" ht="20.1" customHeight="1" spans="1:2">
      <c r="A161" s="160" t="s">
        <v>1014</v>
      </c>
      <c r="B161" s="159">
        <v>11022</v>
      </c>
    </row>
    <row r="162" ht="20.1" customHeight="1" spans="1:2">
      <c r="A162" s="160" t="s">
        <v>1015</v>
      </c>
      <c r="B162" s="159">
        <v>4220</v>
      </c>
    </row>
    <row r="163" ht="20.1" customHeight="1" spans="1:2">
      <c r="A163" s="160" t="s">
        <v>1016</v>
      </c>
      <c r="B163" s="159">
        <v>4105</v>
      </c>
    </row>
    <row r="164" ht="20.1" customHeight="1" spans="1:2">
      <c r="A164" s="160" t="s">
        <v>1017</v>
      </c>
      <c r="B164" s="159">
        <v>225</v>
      </c>
    </row>
    <row r="165" ht="20.1" customHeight="1" spans="1:2">
      <c r="A165" s="160" t="s">
        <v>1018</v>
      </c>
      <c r="B165" s="159">
        <v>1800</v>
      </c>
    </row>
    <row r="166" ht="20.1" customHeight="1" spans="1:2">
      <c r="A166" s="160" t="s">
        <v>1019</v>
      </c>
      <c r="B166" s="159">
        <v>672</v>
      </c>
    </row>
    <row r="167" ht="20.1" customHeight="1" spans="1:2">
      <c r="A167" s="160" t="s">
        <v>1020</v>
      </c>
      <c r="B167" s="159">
        <v>1357.75</v>
      </c>
    </row>
    <row r="168" ht="20.1" customHeight="1" spans="1:2">
      <c r="A168" s="160" t="s">
        <v>1021</v>
      </c>
      <c r="B168" s="159">
        <v>220.37</v>
      </c>
    </row>
    <row r="169" ht="20.1" customHeight="1" spans="1:2">
      <c r="A169" s="160" t="s">
        <v>1022</v>
      </c>
      <c r="B169" s="159">
        <v>442.18</v>
      </c>
    </row>
    <row r="170" ht="20.1" customHeight="1" spans="1:2">
      <c r="A170" s="160" t="s">
        <v>1023</v>
      </c>
      <c r="B170" s="159">
        <v>222.96</v>
      </c>
    </row>
    <row r="171" ht="20.1" customHeight="1" spans="1:2">
      <c r="A171" s="89" t="s">
        <v>1024</v>
      </c>
      <c r="B171" s="159">
        <v>201.91</v>
      </c>
    </row>
    <row r="172" ht="20.1" customHeight="1" spans="1:2">
      <c r="A172" s="89" t="s">
        <v>1025</v>
      </c>
      <c r="B172" s="159">
        <v>86.42</v>
      </c>
    </row>
    <row r="173" ht="20.1" customHeight="1" spans="1:2">
      <c r="A173" s="89" t="s">
        <v>1026</v>
      </c>
      <c r="B173" s="159">
        <v>183.91</v>
      </c>
    </row>
    <row r="174" ht="20.1" customHeight="1" spans="1:2">
      <c r="A174" s="89" t="s">
        <v>1027</v>
      </c>
      <c r="B174" s="159">
        <v>1073.3</v>
      </c>
    </row>
    <row r="175" ht="20.1" customHeight="1" spans="1:2">
      <c r="A175" s="89" t="s">
        <v>1028</v>
      </c>
      <c r="B175" s="159">
        <v>468</v>
      </c>
    </row>
    <row r="176" ht="20.1" customHeight="1" spans="1:2">
      <c r="A176" s="89" t="s">
        <v>1029</v>
      </c>
      <c r="B176" s="159">
        <v>53.3</v>
      </c>
    </row>
    <row r="177" ht="20.1" customHeight="1" spans="1:2">
      <c r="A177" s="89" t="s">
        <v>1030</v>
      </c>
      <c r="B177" s="159">
        <v>5</v>
      </c>
    </row>
    <row r="178" ht="20.1" customHeight="1" spans="1:2">
      <c r="A178" s="89" t="s">
        <v>1031</v>
      </c>
      <c r="B178" s="159">
        <v>447</v>
      </c>
    </row>
    <row r="179" ht="20.1" customHeight="1" spans="1:2">
      <c r="A179" s="89" t="s">
        <v>1032</v>
      </c>
      <c r="B179" s="159">
        <v>100</v>
      </c>
    </row>
    <row r="180" ht="20.1" customHeight="1" spans="1:2">
      <c r="A180" s="89" t="s">
        <v>1033</v>
      </c>
      <c r="B180" s="159">
        <v>869.42</v>
      </c>
    </row>
    <row r="181" ht="20.1" customHeight="1" spans="1:2">
      <c r="A181" s="89" t="s">
        <v>1034</v>
      </c>
      <c r="B181" s="159">
        <v>12.89</v>
      </c>
    </row>
    <row r="182" ht="20.1" customHeight="1" spans="1:2">
      <c r="A182" s="89" t="s">
        <v>1035</v>
      </c>
      <c r="B182" s="159">
        <v>736.83</v>
      </c>
    </row>
    <row r="183" ht="20.1" customHeight="1" spans="1:2">
      <c r="A183" s="89" t="s">
        <v>1036</v>
      </c>
      <c r="B183" s="159">
        <v>3</v>
      </c>
    </row>
    <row r="184" ht="20.1" customHeight="1" spans="1:2">
      <c r="A184" s="89" t="s">
        <v>1037</v>
      </c>
      <c r="B184" s="159">
        <v>75</v>
      </c>
    </row>
    <row r="185" ht="20.1" customHeight="1" spans="1:2">
      <c r="A185" s="89" t="s">
        <v>1038</v>
      </c>
      <c r="B185" s="159">
        <v>41.7</v>
      </c>
    </row>
    <row r="186" ht="20.1" customHeight="1" spans="1:2">
      <c r="A186" s="89" t="s">
        <v>1039</v>
      </c>
      <c r="B186" s="159">
        <v>1098.14</v>
      </c>
    </row>
    <row r="187" ht="20.1" customHeight="1" spans="1:2">
      <c r="A187" s="89" t="s">
        <v>1040</v>
      </c>
      <c r="B187" s="159">
        <v>511.2</v>
      </c>
    </row>
    <row r="188" ht="20.1" customHeight="1" spans="1:2">
      <c r="A188" s="89" t="s">
        <v>1041</v>
      </c>
      <c r="B188" s="159">
        <v>10.3</v>
      </c>
    </row>
    <row r="189" ht="20.1" customHeight="1" spans="1:2">
      <c r="A189" s="89" t="s">
        <v>1042</v>
      </c>
      <c r="B189" s="159">
        <v>22</v>
      </c>
    </row>
    <row r="190" ht="20.1" customHeight="1" spans="1:2">
      <c r="A190" s="89" t="s">
        <v>1043</v>
      </c>
      <c r="B190" s="159">
        <v>224.77</v>
      </c>
    </row>
    <row r="191" ht="20.1" customHeight="1" spans="1:2">
      <c r="A191" s="89" t="s">
        <v>1044</v>
      </c>
      <c r="B191" s="159">
        <v>329.87</v>
      </c>
    </row>
    <row r="192" ht="20.1" customHeight="1" spans="1:2">
      <c r="A192" s="89" t="s">
        <v>1045</v>
      </c>
      <c r="B192" s="159">
        <v>423.37</v>
      </c>
    </row>
    <row r="193" ht="20.1" customHeight="1" spans="1:2">
      <c r="A193" s="89" t="s">
        <v>1046</v>
      </c>
      <c r="B193" s="159">
        <v>423.37</v>
      </c>
    </row>
    <row r="194" ht="20.1" customHeight="1" spans="1:2">
      <c r="A194" s="89" t="s">
        <v>1047</v>
      </c>
      <c r="B194" s="159">
        <v>240.8</v>
      </c>
    </row>
    <row r="195" ht="20.1" customHeight="1" spans="1:2">
      <c r="A195" s="89" t="s">
        <v>1048</v>
      </c>
      <c r="B195" s="159">
        <v>240.8</v>
      </c>
    </row>
    <row r="196" ht="20.1" customHeight="1" spans="1:2">
      <c r="A196" s="89" t="s">
        <v>1049</v>
      </c>
      <c r="B196" s="159">
        <v>198.4</v>
      </c>
    </row>
    <row r="197" ht="20.1" customHeight="1" spans="1:2">
      <c r="A197" s="89" t="s">
        <v>1050</v>
      </c>
      <c r="B197" s="159">
        <v>198.4</v>
      </c>
    </row>
    <row r="198" ht="20.1" customHeight="1" spans="1:2">
      <c r="A198" s="89" t="s">
        <v>1051</v>
      </c>
      <c r="B198" s="159">
        <v>813.71</v>
      </c>
    </row>
    <row r="199" ht="20.1" customHeight="1" spans="1:2">
      <c r="A199" s="89" t="s">
        <v>1052</v>
      </c>
      <c r="B199" s="159">
        <v>813.71</v>
      </c>
    </row>
    <row r="200" ht="20.1" customHeight="1" spans="1:2">
      <c r="A200" s="89" t="s">
        <v>1053</v>
      </c>
      <c r="B200" s="159">
        <v>404.98</v>
      </c>
    </row>
    <row r="201" ht="20.1" customHeight="1" spans="1:2">
      <c r="A201" s="89" t="s">
        <v>1054</v>
      </c>
      <c r="B201" s="159">
        <v>170.98</v>
      </c>
    </row>
    <row r="202" ht="20.1" customHeight="1" spans="1:2">
      <c r="A202" s="89" t="s">
        <v>1055</v>
      </c>
      <c r="B202" s="159">
        <v>234</v>
      </c>
    </row>
    <row r="203" ht="20.1" customHeight="1" spans="1:2">
      <c r="A203" s="89" t="s">
        <v>1056</v>
      </c>
      <c r="B203" s="159">
        <v>299.89</v>
      </c>
    </row>
    <row r="204" ht="20.1" customHeight="1" spans="1:2">
      <c r="A204" s="89" t="s">
        <v>1057</v>
      </c>
      <c r="B204" s="159">
        <v>299.89</v>
      </c>
    </row>
    <row r="205" ht="20.1" customHeight="1" spans="1:2">
      <c r="A205" s="89" t="s">
        <v>850</v>
      </c>
      <c r="B205" s="159">
        <v>66194.92</v>
      </c>
    </row>
    <row r="206" ht="20.1" customHeight="1" spans="1:2">
      <c r="A206" s="89" t="s">
        <v>1058</v>
      </c>
      <c r="B206" s="159">
        <v>976.4</v>
      </c>
    </row>
    <row r="207" ht="20.1" customHeight="1" spans="1:2">
      <c r="A207" s="89" t="s">
        <v>892</v>
      </c>
      <c r="B207" s="159">
        <v>241.6</v>
      </c>
    </row>
    <row r="208" ht="20.1" customHeight="1" spans="1:2">
      <c r="A208" s="89" t="s">
        <v>893</v>
      </c>
      <c r="B208" s="159">
        <v>361</v>
      </c>
    </row>
    <row r="209" ht="20.1" customHeight="1" spans="1:2">
      <c r="A209" s="89" t="s">
        <v>1059</v>
      </c>
      <c r="B209" s="159">
        <v>373.8</v>
      </c>
    </row>
    <row r="210" ht="20.1" customHeight="1" spans="1:2">
      <c r="A210" s="89" t="s">
        <v>1060</v>
      </c>
      <c r="B210" s="159">
        <v>14214.52</v>
      </c>
    </row>
    <row r="211" ht="20.1" customHeight="1" spans="1:2">
      <c r="A211" s="89" t="s">
        <v>1061</v>
      </c>
      <c r="B211" s="159">
        <v>14094.52</v>
      </c>
    </row>
    <row r="212" ht="20.1" customHeight="1" spans="1:2">
      <c r="A212" s="89" t="s">
        <v>1062</v>
      </c>
      <c r="B212" s="159">
        <v>120</v>
      </c>
    </row>
    <row r="213" ht="20.1" customHeight="1" spans="1:2">
      <c r="A213" s="89" t="s">
        <v>1063</v>
      </c>
      <c r="B213" s="159">
        <v>8580.33</v>
      </c>
    </row>
    <row r="214" ht="20.1" customHeight="1" spans="1:2">
      <c r="A214" s="89" t="s">
        <v>1064</v>
      </c>
      <c r="B214" s="159">
        <v>7391.39</v>
      </c>
    </row>
    <row r="215" ht="20.1" customHeight="1" spans="1:2">
      <c r="A215" s="89" t="s">
        <v>1065</v>
      </c>
      <c r="B215" s="159">
        <v>1188.94</v>
      </c>
    </row>
    <row r="216" ht="20.1" customHeight="1" spans="1:2">
      <c r="A216" s="89" t="s">
        <v>1066</v>
      </c>
      <c r="B216" s="159">
        <v>19965.15</v>
      </c>
    </row>
    <row r="217" ht="20.1" customHeight="1" spans="1:2">
      <c r="A217" s="89" t="s">
        <v>1067</v>
      </c>
      <c r="B217" s="159">
        <v>3245</v>
      </c>
    </row>
    <row r="218" ht="20.1" customHeight="1" spans="1:2">
      <c r="A218" s="89" t="s">
        <v>1068</v>
      </c>
      <c r="B218" s="159">
        <v>16384</v>
      </c>
    </row>
    <row r="219" ht="20.1" customHeight="1" spans="1:2">
      <c r="A219" s="89" t="s">
        <v>1069</v>
      </c>
      <c r="B219" s="159">
        <v>307</v>
      </c>
    </row>
    <row r="220" ht="20.1" customHeight="1" spans="1:2">
      <c r="A220" s="89" t="s">
        <v>1070</v>
      </c>
      <c r="B220" s="159">
        <v>29.15</v>
      </c>
    </row>
    <row r="221" ht="20.1" customHeight="1" spans="1:2">
      <c r="A221" s="89" t="s">
        <v>1071</v>
      </c>
      <c r="B221" s="159">
        <v>957.97</v>
      </c>
    </row>
    <row r="222" ht="20.1" customHeight="1" spans="1:2">
      <c r="A222" s="89" t="s">
        <v>1072</v>
      </c>
      <c r="B222" s="159">
        <v>563</v>
      </c>
    </row>
    <row r="223" ht="20.1" customHeight="1" spans="1:2">
      <c r="A223" s="89" t="s">
        <v>1073</v>
      </c>
      <c r="B223" s="159">
        <v>394.97</v>
      </c>
    </row>
    <row r="224" ht="20.1" customHeight="1" spans="1:2">
      <c r="A224" s="89" t="s">
        <v>1074</v>
      </c>
      <c r="B224" s="159">
        <v>9417.03</v>
      </c>
    </row>
    <row r="225" ht="20.1" customHeight="1" spans="1:2">
      <c r="A225" s="89" t="s">
        <v>1075</v>
      </c>
      <c r="B225" s="159">
        <v>3306.85</v>
      </c>
    </row>
    <row r="226" ht="20.1" customHeight="1" spans="1:2">
      <c r="A226" s="89" t="s">
        <v>1076</v>
      </c>
      <c r="B226" s="159">
        <v>5595.64</v>
      </c>
    </row>
    <row r="227" ht="20.1" customHeight="1" spans="1:2">
      <c r="A227" s="89" t="s">
        <v>1077</v>
      </c>
      <c r="B227" s="159">
        <v>405.94</v>
      </c>
    </row>
    <row r="228" ht="20.1" customHeight="1" spans="1:2">
      <c r="A228" s="89" t="s">
        <v>1078</v>
      </c>
      <c r="B228" s="159">
        <v>108.6</v>
      </c>
    </row>
    <row r="229" ht="20.1" customHeight="1" spans="1:2">
      <c r="A229" s="89" t="s">
        <v>1079</v>
      </c>
      <c r="B229" s="159">
        <v>10080</v>
      </c>
    </row>
    <row r="230" ht="20.1" customHeight="1" spans="1:2">
      <c r="A230" s="89" t="s">
        <v>1080</v>
      </c>
      <c r="B230" s="159">
        <v>10080</v>
      </c>
    </row>
    <row r="231" ht="20.1" customHeight="1" spans="1:2">
      <c r="A231" s="89" t="s">
        <v>1081</v>
      </c>
      <c r="B231" s="159">
        <v>1045</v>
      </c>
    </row>
    <row r="232" ht="20.1" customHeight="1" spans="1:2">
      <c r="A232" s="89" t="s">
        <v>1082</v>
      </c>
      <c r="B232" s="159">
        <v>1045</v>
      </c>
    </row>
    <row r="233" ht="20.1" customHeight="1" spans="1:2">
      <c r="A233" s="89" t="s">
        <v>1083</v>
      </c>
      <c r="B233" s="159">
        <v>88.51</v>
      </c>
    </row>
    <row r="234" ht="20.1" customHeight="1" spans="1:2">
      <c r="A234" s="89" t="s">
        <v>1084</v>
      </c>
      <c r="B234" s="159">
        <v>68.51</v>
      </c>
    </row>
    <row r="235" ht="20.1" customHeight="1" spans="1:2">
      <c r="A235" s="89" t="s">
        <v>1085</v>
      </c>
      <c r="B235" s="159">
        <v>20</v>
      </c>
    </row>
    <row r="236" ht="20.1" customHeight="1" spans="1:2">
      <c r="A236" s="89" t="s">
        <v>1086</v>
      </c>
      <c r="B236" s="159">
        <v>870</v>
      </c>
    </row>
    <row r="237" ht="20.1" customHeight="1" spans="1:2">
      <c r="A237" s="89" t="s">
        <v>1087</v>
      </c>
      <c r="B237" s="159">
        <v>870</v>
      </c>
    </row>
    <row r="238" ht="20.1" customHeight="1" spans="1:2">
      <c r="A238" s="89" t="s">
        <v>852</v>
      </c>
      <c r="B238" s="159">
        <v>19051.71</v>
      </c>
    </row>
    <row r="239" ht="20.1" customHeight="1" spans="1:2">
      <c r="A239" s="89" t="s">
        <v>1088</v>
      </c>
      <c r="B239" s="159">
        <v>1187.82</v>
      </c>
    </row>
    <row r="240" ht="20.1" customHeight="1" spans="1:2">
      <c r="A240" s="89" t="s">
        <v>1089</v>
      </c>
      <c r="B240" s="159">
        <v>40</v>
      </c>
    </row>
    <row r="241" ht="20.1" customHeight="1" spans="1:2">
      <c r="A241" s="89" t="s">
        <v>1090</v>
      </c>
      <c r="B241" s="159">
        <v>1147.82</v>
      </c>
    </row>
    <row r="242" ht="20.1" customHeight="1" spans="1:2">
      <c r="A242" s="89" t="s">
        <v>1091</v>
      </c>
      <c r="B242" s="159">
        <v>2712</v>
      </c>
    </row>
    <row r="243" ht="20.1" customHeight="1" spans="1:2">
      <c r="A243" s="89" t="s">
        <v>1092</v>
      </c>
      <c r="B243" s="159">
        <v>2712</v>
      </c>
    </row>
    <row r="244" ht="20.1" customHeight="1" spans="1:2">
      <c r="A244" s="89" t="s">
        <v>1093</v>
      </c>
      <c r="B244" s="159">
        <v>14871.89</v>
      </c>
    </row>
    <row r="245" ht="20.1" customHeight="1" spans="1:2">
      <c r="A245" s="89" t="s">
        <v>1094</v>
      </c>
      <c r="B245" s="159">
        <v>1435.76</v>
      </c>
    </row>
    <row r="246" ht="20.1" customHeight="1" spans="1:2">
      <c r="A246" s="89" t="s">
        <v>1095</v>
      </c>
      <c r="B246" s="159">
        <v>3223.86</v>
      </c>
    </row>
    <row r="247" ht="20.1" customHeight="1" spans="1:2">
      <c r="A247" s="89" t="s">
        <v>1096</v>
      </c>
      <c r="B247" s="159">
        <v>10212.27</v>
      </c>
    </row>
    <row r="248" ht="20.1" customHeight="1" spans="1:2">
      <c r="A248" s="89" t="s">
        <v>1097</v>
      </c>
      <c r="B248" s="159">
        <v>280</v>
      </c>
    </row>
    <row r="249" ht="20.1" customHeight="1" spans="1:2">
      <c r="A249" s="89" t="s">
        <v>1098</v>
      </c>
      <c r="B249" s="159">
        <v>280</v>
      </c>
    </row>
    <row r="250" ht="20.1" customHeight="1" spans="1:2">
      <c r="A250" s="89" t="s">
        <v>854</v>
      </c>
      <c r="B250" s="159">
        <v>534127.61</v>
      </c>
    </row>
    <row r="251" ht="20.1" customHeight="1" spans="1:2">
      <c r="A251" s="89" t="s">
        <v>1099</v>
      </c>
      <c r="B251" s="159">
        <v>27641.69</v>
      </c>
    </row>
    <row r="252" ht="20.1" customHeight="1" spans="1:2">
      <c r="A252" s="89" t="s">
        <v>892</v>
      </c>
      <c r="B252" s="159">
        <v>1863.47</v>
      </c>
    </row>
    <row r="253" ht="20.1" customHeight="1" spans="1:2">
      <c r="A253" s="89" t="s">
        <v>893</v>
      </c>
      <c r="B253" s="159">
        <v>869.13</v>
      </c>
    </row>
    <row r="254" ht="20.1" customHeight="1" spans="1:2">
      <c r="A254" s="89" t="s">
        <v>1100</v>
      </c>
      <c r="B254" s="159">
        <v>9062.57</v>
      </c>
    </row>
    <row r="255" ht="20.1" customHeight="1" spans="1:2">
      <c r="A255" s="89" t="s">
        <v>1101</v>
      </c>
      <c r="B255" s="159">
        <v>1557.07</v>
      </c>
    </row>
    <row r="256" ht="20.1" customHeight="1" spans="1:2">
      <c r="A256" s="89" t="s">
        <v>1102</v>
      </c>
      <c r="B256" s="159">
        <v>14289.46</v>
      </c>
    </row>
    <row r="257" ht="20.1" customHeight="1" spans="1:2">
      <c r="A257" s="89" t="s">
        <v>1103</v>
      </c>
      <c r="B257" s="159">
        <v>435400.56</v>
      </c>
    </row>
    <row r="258" ht="20.1" customHeight="1" spans="1:2">
      <c r="A258" s="89" t="s">
        <v>1104</v>
      </c>
      <c r="B258" s="159">
        <v>435400.56</v>
      </c>
    </row>
    <row r="259" ht="20.1" customHeight="1" spans="1:2">
      <c r="A259" s="89" t="s">
        <v>1105</v>
      </c>
      <c r="B259" s="159">
        <v>38386.34</v>
      </c>
    </row>
    <row r="260" ht="20.1" customHeight="1" spans="1:2">
      <c r="A260" s="89" t="s">
        <v>1106</v>
      </c>
      <c r="B260" s="159">
        <v>38386.34</v>
      </c>
    </row>
    <row r="261" ht="20.1" customHeight="1" spans="1:2">
      <c r="A261" s="89" t="s">
        <v>1107</v>
      </c>
      <c r="B261" s="159">
        <v>1074.02</v>
      </c>
    </row>
    <row r="262" ht="20.1" customHeight="1" spans="1:2">
      <c r="A262" s="89" t="s">
        <v>1108</v>
      </c>
      <c r="B262" s="159">
        <v>1074.02</v>
      </c>
    </row>
    <row r="263" ht="20.1" customHeight="1" spans="1:2">
      <c r="A263" s="89" t="s">
        <v>1109</v>
      </c>
      <c r="B263" s="159">
        <v>31625</v>
      </c>
    </row>
    <row r="264" ht="20.1" customHeight="1" spans="1:2">
      <c r="A264" s="89" t="s">
        <v>1110</v>
      </c>
      <c r="B264" s="159">
        <v>31625</v>
      </c>
    </row>
    <row r="265" ht="20.1" customHeight="1" spans="1:2">
      <c r="A265" s="89" t="s">
        <v>856</v>
      </c>
      <c r="B265" s="161">
        <f>B266+B269+B271+B276+B278</f>
        <v>2423.96</v>
      </c>
    </row>
    <row r="266" ht="20.1" customHeight="1" spans="1:2">
      <c r="A266" s="89" t="s">
        <v>1111</v>
      </c>
      <c r="B266" s="159">
        <v>122.37</v>
      </c>
    </row>
    <row r="267" ht="20.1" customHeight="1" spans="1:2">
      <c r="A267" s="89" t="s">
        <v>1112</v>
      </c>
      <c r="B267" s="162">
        <v>121</v>
      </c>
    </row>
    <row r="268" ht="20.1" customHeight="1" spans="1:2">
      <c r="A268" s="89" t="s">
        <v>1113</v>
      </c>
      <c r="B268" s="159">
        <v>1</v>
      </c>
    </row>
    <row r="269" ht="20.1" customHeight="1" spans="1:2">
      <c r="A269" s="89" t="s">
        <v>1114</v>
      </c>
      <c r="B269" s="159">
        <v>20</v>
      </c>
    </row>
    <row r="270" ht="20.1" customHeight="1" spans="1:2">
      <c r="A270" s="89" t="s">
        <v>1115</v>
      </c>
      <c r="B270" s="159">
        <v>20</v>
      </c>
    </row>
    <row r="271" ht="20.1" customHeight="1" spans="1:2">
      <c r="A271" s="89" t="s">
        <v>1116</v>
      </c>
      <c r="B271" s="159">
        <f>SUM(B272:B275)</f>
        <v>2103.59</v>
      </c>
    </row>
    <row r="272" ht="20.1" customHeight="1" spans="1:2">
      <c r="A272" s="89" t="s">
        <v>1117</v>
      </c>
      <c r="B272" s="159">
        <v>300</v>
      </c>
    </row>
    <row r="273" ht="20.1" customHeight="1" spans="1:2">
      <c r="A273" s="89" t="s">
        <v>1118</v>
      </c>
      <c r="B273" s="161">
        <v>14</v>
      </c>
    </row>
    <row r="274" ht="20.1" customHeight="1" spans="1:2">
      <c r="A274" s="89" t="s">
        <v>1119</v>
      </c>
      <c r="B274" s="159">
        <v>1.5</v>
      </c>
    </row>
    <row r="275" ht="20.1" customHeight="1" spans="1:2">
      <c r="A275" s="89" t="s">
        <v>1120</v>
      </c>
      <c r="B275" s="159">
        <v>1788.09</v>
      </c>
    </row>
    <row r="276" ht="20.1" customHeight="1" spans="1:2">
      <c r="A276" s="89" t="s">
        <v>1121</v>
      </c>
      <c r="B276" s="159">
        <v>30</v>
      </c>
    </row>
    <row r="277" s="152" customFormat="1" ht="20.1" customHeight="1" spans="1:2">
      <c r="A277" s="89" t="s">
        <v>1122</v>
      </c>
      <c r="B277" s="159">
        <v>30</v>
      </c>
    </row>
    <row r="278" ht="20.1" customHeight="1" spans="1:2">
      <c r="A278" s="89" t="s">
        <v>1123</v>
      </c>
      <c r="B278" s="159">
        <v>148</v>
      </c>
    </row>
    <row r="279" ht="20.1" customHeight="1" spans="1:2">
      <c r="A279" s="89" t="s">
        <v>1124</v>
      </c>
      <c r="B279" s="159">
        <v>148</v>
      </c>
    </row>
    <row r="280" ht="20.1" customHeight="1" spans="1:2">
      <c r="A280" s="89" t="s">
        <v>858</v>
      </c>
      <c r="B280" s="159">
        <v>10344.08</v>
      </c>
    </row>
    <row r="281" ht="20.1" customHeight="1" spans="1:2">
      <c r="A281" s="89" t="s">
        <v>1125</v>
      </c>
      <c r="B281" s="159">
        <v>3544.08</v>
      </c>
    </row>
    <row r="282" ht="20.1" customHeight="1" spans="1:2">
      <c r="A282" s="89" t="s">
        <v>892</v>
      </c>
      <c r="B282" s="159">
        <v>893.66</v>
      </c>
    </row>
    <row r="283" ht="20.1" customHeight="1" spans="1:2">
      <c r="A283" s="89" t="s">
        <v>893</v>
      </c>
      <c r="B283" s="159">
        <v>866.01</v>
      </c>
    </row>
    <row r="284" ht="20.1" customHeight="1" spans="1:2">
      <c r="A284" s="89" t="s">
        <v>1126</v>
      </c>
      <c r="B284" s="159">
        <v>50.86</v>
      </c>
    </row>
    <row r="285" ht="20.1" customHeight="1" spans="1:2">
      <c r="A285" s="89" t="s">
        <v>1127</v>
      </c>
      <c r="B285" s="159">
        <v>74</v>
      </c>
    </row>
    <row r="286" ht="20.1" customHeight="1" spans="1:2">
      <c r="A286" s="89" t="s">
        <v>1128</v>
      </c>
      <c r="B286" s="159">
        <v>546.43</v>
      </c>
    </row>
    <row r="287" ht="20.1" customHeight="1" spans="1:2">
      <c r="A287" s="89" t="s">
        <v>1129</v>
      </c>
      <c r="B287" s="159">
        <v>990.92</v>
      </c>
    </row>
    <row r="288" ht="20.1" customHeight="1" spans="1:2">
      <c r="A288" s="89" t="s">
        <v>1130</v>
      </c>
      <c r="B288" s="159">
        <v>104.2</v>
      </c>
    </row>
    <row r="289" ht="20.1" customHeight="1" spans="1:2">
      <c r="A289" s="89" t="s">
        <v>1131</v>
      </c>
      <c r="B289" s="159">
        <v>18</v>
      </c>
    </row>
    <row r="290" ht="20.1" customHeight="1" spans="1:2">
      <c r="A290" s="89" t="s">
        <v>1132</v>
      </c>
      <c r="B290" s="159">
        <v>490</v>
      </c>
    </row>
    <row r="291" ht="20.1" customHeight="1" spans="1:2">
      <c r="A291" s="89" t="s">
        <v>1133</v>
      </c>
      <c r="B291" s="159">
        <v>490</v>
      </c>
    </row>
    <row r="292" ht="20.1" customHeight="1" spans="1:2">
      <c r="A292" s="89" t="s">
        <v>1134</v>
      </c>
      <c r="B292" s="159">
        <v>6310</v>
      </c>
    </row>
    <row r="293" ht="20.1" customHeight="1" spans="1:2">
      <c r="A293" s="89" t="s">
        <v>1135</v>
      </c>
      <c r="B293" s="159">
        <v>5700</v>
      </c>
    </row>
    <row r="294" ht="20.1" customHeight="1" spans="1:2">
      <c r="A294" s="89" t="s">
        <v>1136</v>
      </c>
      <c r="B294" s="159">
        <v>610</v>
      </c>
    </row>
    <row r="295" ht="20.1" customHeight="1" spans="1:2">
      <c r="A295" s="89" t="s">
        <v>1137</v>
      </c>
      <c r="B295" s="159">
        <v>375378.2</v>
      </c>
    </row>
    <row r="296" ht="20.1" customHeight="1" spans="1:2">
      <c r="A296" s="89" t="s">
        <v>1138</v>
      </c>
      <c r="B296" s="159">
        <v>375000</v>
      </c>
    </row>
    <row r="297" ht="20.1" customHeight="1" spans="1:2">
      <c r="A297" s="89" t="s">
        <v>1139</v>
      </c>
      <c r="B297" s="159">
        <v>375000</v>
      </c>
    </row>
    <row r="298" ht="20.1" customHeight="1" spans="1:2">
      <c r="A298" s="89" t="s">
        <v>1140</v>
      </c>
      <c r="B298" s="159">
        <v>339.32</v>
      </c>
    </row>
    <row r="299" ht="20.1" customHeight="1" spans="1:2">
      <c r="A299" s="89" t="s">
        <v>1141</v>
      </c>
      <c r="B299" s="159">
        <v>300</v>
      </c>
    </row>
    <row r="300" ht="20.1" customHeight="1" spans="1:2">
      <c r="A300" s="89" t="s">
        <v>1142</v>
      </c>
      <c r="B300" s="159">
        <v>39.32</v>
      </c>
    </row>
    <row r="301" ht="20.1" customHeight="1" spans="1:2">
      <c r="A301" s="89" t="s">
        <v>1143</v>
      </c>
      <c r="B301" s="159">
        <v>38.88</v>
      </c>
    </row>
    <row r="302" ht="20.1" customHeight="1" spans="1:2">
      <c r="A302" s="89" t="s">
        <v>1144</v>
      </c>
      <c r="B302" s="159">
        <v>38.88</v>
      </c>
    </row>
    <row r="303" ht="20.1" customHeight="1" spans="1:2">
      <c r="A303" s="89" t="s">
        <v>862</v>
      </c>
      <c r="B303" s="159">
        <v>183252.97</v>
      </c>
    </row>
    <row r="304" ht="20.1" customHeight="1" spans="1:2">
      <c r="A304" s="89" t="s">
        <v>1145</v>
      </c>
      <c r="B304" s="159">
        <v>11124.57</v>
      </c>
    </row>
    <row r="305" ht="20.1" customHeight="1" spans="1:2">
      <c r="A305" s="89" t="s">
        <v>1146</v>
      </c>
      <c r="B305" s="159">
        <v>11124.57</v>
      </c>
    </row>
    <row r="306" ht="20.1" customHeight="1" spans="1:2">
      <c r="A306" s="89" t="s">
        <v>1147</v>
      </c>
      <c r="B306" s="159">
        <v>9528.4</v>
      </c>
    </row>
    <row r="307" ht="20.1" customHeight="1" spans="1:2">
      <c r="A307" s="89" t="s">
        <v>1148</v>
      </c>
      <c r="B307" s="159">
        <v>9528.4</v>
      </c>
    </row>
    <row r="308" ht="20.1" customHeight="1" spans="1:2">
      <c r="A308" s="89" t="s">
        <v>1149</v>
      </c>
      <c r="B308" s="159">
        <v>162600</v>
      </c>
    </row>
    <row r="309" ht="20.1" customHeight="1" spans="1:2">
      <c r="A309" s="89" t="s">
        <v>1150</v>
      </c>
      <c r="B309" s="159">
        <v>162600</v>
      </c>
    </row>
    <row r="310" ht="20.1" customHeight="1" spans="1:2">
      <c r="A310" s="89" t="s">
        <v>864</v>
      </c>
      <c r="B310" s="159">
        <v>7636</v>
      </c>
    </row>
    <row r="311" ht="20.1" customHeight="1" spans="1:2">
      <c r="A311" s="89" t="s">
        <v>1151</v>
      </c>
      <c r="B311" s="159">
        <v>2436</v>
      </c>
    </row>
    <row r="312" ht="20.1" customHeight="1" spans="1:2">
      <c r="A312" s="89" t="s">
        <v>1152</v>
      </c>
      <c r="B312" s="159">
        <v>2436</v>
      </c>
    </row>
    <row r="313" ht="20.1" customHeight="1" spans="1:2">
      <c r="A313" s="89" t="s">
        <v>1153</v>
      </c>
      <c r="B313" s="159">
        <v>5200</v>
      </c>
    </row>
    <row r="314" ht="20.1" customHeight="1" spans="1:2">
      <c r="A314" s="89" t="s">
        <v>1154</v>
      </c>
      <c r="B314" s="159">
        <v>5200</v>
      </c>
    </row>
    <row r="315" ht="20.1" customHeight="1" spans="1:2">
      <c r="A315" s="89" t="s">
        <v>866</v>
      </c>
      <c r="B315" s="159">
        <v>1151</v>
      </c>
    </row>
    <row r="316" ht="20.1" customHeight="1" spans="1:2">
      <c r="A316" s="89" t="s">
        <v>1155</v>
      </c>
      <c r="B316" s="159">
        <v>1151</v>
      </c>
    </row>
    <row r="317" ht="20.1" customHeight="1" spans="1:2">
      <c r="A317" s="89" t="s">
        <v>868</v>
      </c>
      <c r="B317" s="159">
        <v>20895.46</v>
      </c>
    </row>
    <row r="318" ht="20.1" customHeight="1" spans="1:2">
      <c r="A318" s="89" t="s">
        <v>1156</v>
      </c>
      <c r="B318" s="159">
        <v>20895.46</v>
      </c>
    </row>
    <row r="319" ht="20.1" customHeight="1" spans="1:2">
      <c r="A319" s="89" t="s">
        <v>896</v>
      </c>
      <c r="B319" s="159">
        <v>1055.21</v>
      </c>
    </row>
    <row r="320" ht="20.1" customHeight="1" spans="1:2">
      <c r="A320" s="89" t="s">
        <v>1157</v>
      </c>
      <c r="B320" s="159">
        <v>19840.25</v>
      </c>
    </row>
    <row r="321" ht="20.1" customHeight="1" spans="1:2">
      <c r="A321" s="89" t="s">
        <v>870</v>
      </c>
      <c r="B321" s="159">
        <v>9860.25</v>
      </c>
    </row>
    <row r="322" ht="20.1" customHeight="1" spans="1:2">
      <c r="A322" s="89" t="s">
        <v>1158</v>
      </c>
      <c r="B322" s="159">
        <v>1682</v>
      </c>
    </row>
    <row r="323" ht="20.1" customHeight="1" spans="1:2">
      <c r="A323" s="89" t="s">
        <v>1159</v>
      </c>
      <c r="B323" s="159">
        <v>1679</v>
      </c>
    </row>
    <row r="324" ht="20.1" customHeight="1" spans="1:2">
      <c r="A324" s="89" t="s">
        <v>1160</v>
      </c>
      <c r="B324" s="159">
        <v>3</v>
      </c>
    </row>
    <row r="325" ht="20.1" customHeight="1" spans="1:2">
      <c r="A325" s="89" t="s">
        <v>1161</v>
      </c>
      <c r="B325" s="159">
        <v>8178.25</v>
      </c>
    </row>
    <row r="326" ht="20.1" customHeight="1" spans="1:2">
      <c r="A326" s="89" t="s">
        <v>1162</v>
      </c>
      <c r="B326" s="159">
        <v>6334.87</v>
      </c>
    </row>
    <row r="327" ht="20.1" customHeight="1" spans="1:2">
      <c r="A327" s="89" t="s">
        <v>1163</v>
      </c>
      <c r="B327" s="159">
        <v>1843.37</v>
      </c>
    </row>
    <row r="328" ht="20.1" customHeight="1" spans="1:2">
      <c r="A328" s="89" t="s">
        <v>872</v>
      </c>
      <c r="B328" s="159">
        <v>15871.83</v>
      </c>
    </row>
    <row r="329" ht="20.1" customHeight="1" spans="1:2">
      <c r="A329" s="89" t="s">
        <v>1164</v>
      </c>
      <c r="B329" s="159">
        <v>3781.29</v>
      </c>
    </row>
    <row r="330" ht="20.1" customHeight="1" spans="1:2">
      <c r="A330" s="89" t="s">
        <v>892</v>
      </c>
      <c r="B330" s="159">
        <v>230.79</v>
      </c>
    </row>
    <row r="331" ht="20.1" customHeight="1" spans="1:2">
      <c r="A331" s="89" t="s">
        <v>1165</v>
      </c>
      <c r="B331" s="159">
        <v>3550.5</v>
      </c>
    </row>
    <row r="332" ht="20.1" customHeight="1" spans="1:2">
      <c r="A332" s="89" t="s">
        <v>1166</v>
      </c>
      <c r="B332" s="159">
        <v>12078.54</v>
      </c>
    </row>
    <row r="333" ht="20.1" customHeight="1" spans="1:2">
      <c r="A333" s="89" t="s">
        <v>1167</v>
      </c>
      <c r="B333" s="159">
        <v>12078.54</v>
      </c>
    </row>
    <row r="334" ht="20.1" customHeight="1" spans="1:2">
      <c r="A334" s="89" t="s">
        <v>1168</v>
      </c>
      <c r="B334" s="159">
        <v>12</v>
      </c>
    </row>
    <row r="335" ht="20.1" customHeight="1" spans="1:2">
      <c r="A335" s="89" t="s">
        <v>1169</v>
      </c>
      <c r="B335" s="159">
        <v>12</v>
      </c>
    </row>
    <row r="336" ht="20.1" customHeight="1" spans="1:2">
      <c r="A336" s="89" t="s">
        <v>874</v>
      </c>
      <c r="B336" s="159">
        <v>37756</v>
      </c>
    </row>
    <row r="337" ht="20.1" customHeight="1" spans="1:2">
      <c r="A337" s="89" t="s">
        <v>876</v>
      </c>
      <c r="B337" s="159">
        <v>3676.39</v>
      </c>
    </row>
    <row r="338" ht="20.1" customHeight="1" spans="1:2">
      <c r="A338" s="89" t="s">
        <v>1170</v>
      </c>
      <c r="B338" s="159">
        <v>3676.39</v>
      </c>
    </row>
    <row r="339" ht="20.1" customHeight="1" spans="1:2">
      <c r="A339" s="89" t="s">
        <v>1171</v>
      </c>
      <c r="B339" s="159">
        <v>3676.39</v>
      </c>
    </row>
    <row r="340" ht="20.1" customHeight="1" spans="1:2">
      <c r="A340" s="89" t="s">
        <v>1172</v>
      </c>
      <c r="B340" s="159">
        <v>1.98</v>
      </c>
    </row>
    <row r="341" ht="20.1" customHeight="1" spans="1:2">
      <c r="A341" s="89" t="s">
        <v>1173</v>
      </c>
      <c r="B341" s="159">
        <v>1.98</v>
      </c>
    </row>
    <row r="342" ht="39.75" customHeight="1" spans="1:2">
      <c r="A342" s="163" t="s">
        <v>1174</v>
      </c>
      <c r="B342" s="163"/>
    </row>
  </sheetData>
  <mergeCells count="4">
    <mergeCell ref="A1:B1"/>
    <mergeCell ref="A2:B2"/>
    <mergeCell ref="A3:B3"/>
    <mergeCell ref="A342:B342"/>
  </mergeCells>
  <printOptions horizontalCentered="1"/>
  <pageMargins left="0.236220472440945" right="0.236220472440945" top="0.31496062992126" bottom="0.52" header="0.31496062992126" footer="0.24"/>
  <pageSetup paperSize="9"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theme="3"/>
  </sheetPr>
  <dimension ref="A1:D30"/>
  <sheetViews>
    <sheetView showZeros="0" topLeftCell="A19" workbookViewId="0">
      <selection activeCell="C34" sqref="C34"/>
    </sheetView>
  </sheetViews>
  <sheetFormatPr defaultColWidth="9" defaultRowHeight="12.75" outlineLevelCol="3"/>
  <cols>
    <col min="1" max="1" width="32.875" style="136" customWidth="1"/>
    <col min="2" max="4" width="18.125" style="137" customWidth="1"/>
    <col min="5" max="16384" width="9" style="136"/>
  </cols>
  <sheetData>
    <row r="1" ht="20.25" customHeight="1" spans="1:4">
      <c r="A1" s="47" t="s">
        <v>1175</v>
      </c>
      <c r="B1" s="47"/>
      <c r="C1" s="47"/>
      <c r="D1" s="47"/>
    </row>
    <row r="2" ht="29.25" customHeight="1" spans="1:4">
      <c r="A2" s="48" t="s">
        <v>885</v>
      </c>
      <c r="B2" s="48"/>
      <c r="C2" s="48"/>
      <c r="D2" s="48"/>
    </row>
    <row r="3" ht="21.75" customHeight="1" spans="1:4">
      <c r="A3" s="138" t="s">
        <v>1176</v>
      </c>
      <c r="B3" s="138"/>
      <c r="C3" s="138"/>
      <c r="D3" s="138"/>
    </row>
    <row r="4" ht="21" customHeight="1" spans="1:4">
      <c r="A4" s="139"/>
      <c r="B4" s="139"/>
      <c r="C4" s="139"/>
      <c r="D4" s="140" t="s">
        <v>393</v>
      </c>
    </row>
    <row r="5" s="135" customFormat="1" ht="24" customHeight="1" spans="1:4">
      <c r="A5" s="141" t="s">
        <v>1177</v>
      </c>
      <c r="B5" s="142" t="s">
        <v>886</v>
      </c>
      <c r="C5" s="142"/>
      <c r="D5" s="142"/>
    </row>
    <row r="6" s="135" customFormat="1" ht="24" customHeight="1" spans="1:4">
      <c r="A6" s="141"/>
      <c r="B6" s="142" t="s">
        <v>522</v>
      </c>
      <c r="C6" s="142" t="s">
        <v>1178</v>
      </c>
      <c r="D6" s="143" t="s">
        <v>1179</v>
      </c>
    </row>
    <row r="7" ht="24" customHeight="1" spans="1:4">
      <c r="A7" s="141" t="s">
        <v>75</v>
      </c>
      <c r="B7" s="144">
        <f>SUM(B8:B29)</f>
        <v>1877755</v>
      </c>
      <c r="C7" s="144">
        <f>SUM(C8:C29)</f>
        <v>186230</v>
      </c>
      <c r="D7" s="144">
        <f>SUM(D8:D29)</f>
        <v>1691525</v>
      </c>
    </row>
    <row r="8" ht="20.1" customHeight="1" spans="1:4">
      <c r="A8" s="89" t="s">
        <v>1180</v>
      </c>
      <c r="B8" s="145">
        <f>145619-614</f>
        <v>145005</v>
      </c>
      <c r="C8" s="146">
        <v>32710</v>
      </c>
      <c r="D8" s="145">
        <f>B8-C8</f>
        <v>112295</v>
      </c>
    </row>
    <row r="9" ht="20.1" customHeight="1" spans="1:4">
      <c r="A9" s="89" t="s">
        <v>1181</v>
      </c>
      <c r="B9" s="147">
        <v>501</v>
      </c>
      <c r="C9" s="148">
        <v>0</v>
      </c>
      <c r="D9" s="147">
        <f t="shared" ref="D9:D29" si="0">B9-C9</f>
        <v>501</v>
      </c>
    </row>
    <row r="10" ht="20.1" customHeight="1" spans="1:4">
      <c r="A10" s="89" t="s">
        <v>1182</v>
      </c>
      <c r="B10" s="147">
        <v>101909</v>
      </c>
      <c r="C10" s="146">
        <v>38502</v>
      </c>
      <c r="D10" s="147">
        <f t="shared" si="0"/>
        <v>63407</v>
      </c>
    </row>
    <row r="11" ht="20.1" customHeight="1" spans="1:4">
      <c r="A11" s="89" t="s">
        <v>1183</v>
      </c>
      <c r="B11" s="147">
        <v>217248</v>
      </c>
      <c r="C11" s="146">
        <v>64231</v>
      </c>
      <c r="D11" s="147">
        <f t="shared" si="0"/>
        <v>153017</v>
      </c>
    </row>
    <row r="12" ht="20.1" customHeight="1" spans="1:4">
      <c r="A12" s="89" t="s">
        <v>1184</v>
      </c>
      <c r="B12" s="147">
        <v>66194</v>
      </c>
      <c r="C12" s="146">
        <v>316</v>
      </c>
      <c r="D12" s="147">
        <f t="shared" si="0"/>
        <v>65878</v>
      </c>
    </row>
    <row r="13" ht="20.1" customHeight="1" spans="1:4">
      <c r="A13" s="89" t="s">
        <v>1185</v>
      </c>
      <c r="B13" s="147">
        <v>4304</v>
      </c>
      <c r="C13" s="146">
        <v>962</v>
      </c>
      <c r="D13" s="147">
        <f t="shared" si="0"/>
        <v>3342</v>
      </c>
    </row>
    <row r="14" ht="20.1" customHeight="1" spans="1:4">
      <c r="A14" s="89" t="s">
        <v>1186</v>
      </c>
      <c r="B14" s="145">
        <f>614+54358</f>
        <v>54972</v>
      </c>
      <c r="C14" s="146">
        <v>18717</v>
      </c>
      <c r="D14" s="145">
        <f t="shared" si="0"/>
        <v>36255</v>
      </c>
    </row>
    <row r="15" ht="20.1" customHeight="1" spans="1:4">
      <c r="A15" s="89" t="s">
        <v>1187</v>
      </c>
      <c r="B15" s="146">
        <v>66195</v>
      </c>
      <c r="C15" s="146">
        <v>11350</v>
      </c>
      <c r="D15" s="146">
        <f t="shared" si="0"/>
        <v>54845</v>
      </c>
    </row>
    <row r="16" ht="20.1" customHeight="1" spans="1:4">
      <c r="A16" s="89" t="s">
        <v>1188</v>
      </c>
      <c r="B16" s="147">
        <v>19052</v>
      </c>
      <c r="C16" s="146">
        <v>0</v>
      </c>
      <c r="D16" s="147">
        <f t="shared" si="0"/>
        <v>19052</v>
      </c>
    </row>
    <row r="17" ht="20.1" customHeight="1" spans="1:4">
      <c r="A17" s="89" t="s">
        <v>1189</v>
      </c>
      <c r="B17" s="147">
        <v>534128</v>
      </c>
      <c r="C17" s="146">
        <v>9137</v>
      </c>
      <c r="D17" s="147">
        <f t="shared" si="0"/>
        <v>524991</v>
      </c>
    </row>
    <row r="18" ht="20.1" customHeight="1" spans="1:4">
      <c r="A18" s="89" t="s">
        <v>1190</v>
      </c>
      <c r="B18" s="147">
        <v>2424</v>
      </c>
      <c r="C18" s="146">
        <v>0</v>
      </c>
      <c r="D18" s="147">
        <f t="shared" si="0"/>
        <v>2424</v>
      </c>
    </row>
    <row r="19" ht="20.1" customHeight="1" spans="1:4">
      <c r="A19" s="89" t="s">
        <v>1191</v>
      </c>
      <c r="B19" s="147">
        <v>10344</v>
      </c>
      <c r="C19" s="146">
        <v>894</v>
      </c>
      <c r="D19" s="147">
        <f t="shared" si="0"/>
        <v>9450</v>
      </c>
    </row>
    <row r="20" ht="20.1" customHeight="1" spans="1:4">
      <c r="A20" s="89" t="s">
        <v>1192</v>
      </c>
      <c r="B20" s="147">
        <v>375378</v>
      </c>
      <c r="C20" s="146">
        <v>0</v>
      </c>
      <c r="D20" s="147">
        <f t="shared" si="0"/>
        <v>375378</v>
      </c>
    </row>
    <row r="21" ht="20.1" customHeight="1" spans="1:4">
      <c r="A21" s="89" t="s">
        <v>1193</v>
      </c>
      <c r="B21" s="147">
        <v>183253</v>
      </c>
      <c r="C21" s="146">
        <v>0</v>
      </c>
      <c r="D21" s="147">
        <f t="shared" si="0"/>
        <v>183253</v>
      </c>
    </row>
    <row r="22" ht="20.1" customHeight="1" spans="1:4">
      <c r="A22" s="89" t="s">
        <v>1194</v>
      </c>
      <c r="B22" s="147">
        <v>7636</v>
      </c>
      <c r="C22" s="146">
        <v>0</v>
      </c>
      <c r="D22" s="147">
        <f t="shared" si="0"/>
        <v>7636</v>
      </c>
    </row>
    <row r="23" ht="20.1" customHeight="1" spans="1:4">
      <c r="A23" s="89" t="s">
        <v>1195</v>
      </c>
      <c r="B23" s="147">
        <v>1151</v>
      </c>
      <c r="C23" s="146">
        <v>0</v>
      </c>
      <c r="D23" s="147">
        <f t="shared" si="0"/>
        <v>1151</v>
      </c>
    </row>
    <row r="24" ht="20.1" customHeight="1" spans="1:4">
      <c r="A24" s="89" t="s">
        <v>1196</v>
      </c>
      <c r="B24" s="147">
        <v>20895</v>
      </c>
      <c r="C24" s="146">
        <v>1002</v>
      </c>
      <c r="D24" s="147">
        <f t="shared" si="0"/>
        <v>19893</v>
      </c>
    </row>
    <row r="25" ht="20.1" customHeight="1" spans="1:4">
      <c r="A25" s="89" t="s">
        <v>1197</v>
      </c>
      <c r="B25" s="147">
        <v>9860</v>
      </c>
      <c r="C25" s="146">
        <v>8178</v>
      </c>
      <c r="D25" s="147">
        <f t="shared" si="0"/>
        <v>1682</v>
      </c>
    </row>
    <row r="26" ht="20.1" customHeight="1" spans="1:4">
      <c r="A26" s="89" t="s">
        <v>1198</v>
      </c>
      <c r="B26" s="147">
        <v>15872</v>
      </c>
      <c r="C26" s="146">
        <v>231</v>
      </c>
      <c r="D26" s="147">
        <f t="shared" si="0"/>
        <v>15641</v>
      </c>
    </row>
    <row r="27" ht="20.1" customHeight="1" spans="1:4">
      <c r="A27" s="89" t="s">
        <v>1199</v>
      </c>
      <c r="B27" s="147">
        <v>37756</v>
      </c>
      <c r="C27" s="148">
        <v>0</v>
      </c>
      <c r="D27" s="147">
        <f t="shared" si="0"/>
        <v>37756</v>
      </c>
    </row>
    <row r="28" ht="20.1" customHeight="1" spans="1:4">
      <c r="A28" s="89" t="s">
        <v>1200</v>
      </c>
      <c r="B28" s="147">
        <v>3676</v>
      </c>
      <c r="C28" s="148">
        <v>0</v>
      </c>
      <c r="D28" s="147">
        <f t="shared" si="0"/>
        <v>3676</v>
      </c>
    </row>
    <row r="29" ht="20.1" customHeight="1" spans="1:4">
      <c r="A29" s="89" t="s">
        <v>1201</v>
      </c>
      <c r="B29" s="147">
        <v>2</v>
      </c>
      <c r="C29" s="148">
        <v>0</v>
      </c>
      <c r="D29" s="147">
        <f t="shared" si="0"/>
        <v>2</v>
      </c>
    </row>
    <row r="30" ht="43.5" customHeight="1" spans="1:4">
      <c r="A30" s="149" t="s">
        <v>1202</v>
      </c>
      <c r="B30" s="150"/>
      <c r="C30" s="150"/>
      <c r="D30" s="150"/>
    </row>
  </sheetData>
  <mergeCells count="7">
    <mergeCell ref="A1:D1"/>
    <mergeCell ref="A2:D2"/>
    <mergeCell ref="A3:D3"/>
    <mergeCell ref="A4:C4"/>
    <mergeCell ref="B5:D5"/>
    <mergeCell ref="A30:D30"/>
    <mergeCell ref="A5:A6"/>
  </mergeCells>
  <printOptions horizontalCentered="1"/>
  <pageMargins left="0.236220472440945" right="0.236220472440945" top="0.44" bottom="0.31496062992126" header="0.31496062992126" footer="0.31496062992126"/>
  <pageSetup paperSize="9" orientation="portrait"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theme="3"/>
  </sheetPr>
  <dimension ref="A1:B36"/>
  <sheetViews>
    <sheetView topLeftCell="A16" workbookViewId="0">
      <selection activeCell="D32" sqref="D32"/>
    </sheetView>
  </sheetViews>
  <sheetFormatPr defaultColWidth="21.5" defaultRowHeight="21.95" customHeight="1" outlineLevelCol="1"/>
  <cols>
    <col min="1" max="1" width="41.375" style="123" customWidth="1"/>
    <col min="2" max="2" width="37.125" style="123" customWidth="1"/>
    <col min="3" max="16384" width="21.5" style="123"/>
  </cols>
  <sheetData>
    <row r="1" ht="26.25" customHeight="1" spans="1:2">
      <c r="A1" s="99" t="s">
        <v>1203</v>
      </c>
      <c r="B1" s="99"/>
    </row>
    <row r="2" s="122" customFormat="1" ht="29.25" customHeight="1" spans="1:2">
      <c r="A2" s="100" t="s">
        <v>1204</v>
      </c>
      <c r="B2" s="100"/>
    </row>
    <row r="3" s="122" customFormat="1" ht="22.5" customHeight="1" spans="1:2">
      <c r="A3" s="124" t="s">
        <v>1205</v>
      </c>
      <c r="B3" s="125"/>
    </row>
    <row r="4" ht="25.5" customHeight="1" spans="1:2">
      <c r="A4" s="126"/>
      <c r="B4" s="127" t="s">
        <v>1206</v>
      </c>
    </row>
    <row r="5" ht="24" customHeight="1" spans="1:2">
      <c r="A5" s="104" t="s">
        <v>1207</v>
      </c>
      <c r="B5" s="104" t="s">
        <v>1208</v>
      </c>
    </row>
    <row r="6" ht="24" customHeight="1" spans="1:2">
      <c r="A6" s="128" t="s">
        <v>1209</v>
      </c>
      <c r="B6" s="129">
        <f>B7+B12+B23+B27+B30+B32</f>
        <v>186230</v>
      </c>
    </row>
    <row r="7" ht="20.1" customHeight="1" spans="1:2">
      <c r="A7" s="130" t="s">
        <v>1210</v>
      </c>
      <c r="B7" s="131">
        <v>44410</v>
      </c>
    </row>
    <row r="8" ht="20.1" customHeight="1" spans="1:2">
      <c r="A8" s="132" t="s">
        <v>1211</v>
      </c>
      <c r="B8" s="133">
        <v>22898</v>
      </c>
    </row>
    <row r="9" ht="20.1" customHeight="1" spans="1:2">
      <c r="A9" s="132" t="s">
        <v>1212</v>
      </c>
      <c r="B9" s="133">
        <v>9249</v>
      </c>
    </row>
    <row r="10" ht="20.1" customHeight="1" spans="1:2">
      <c r="A10" s="132" t="s">
        <v>1213</v>
      </c>
      <c r="B10" s="133">
        <v>2861</v>
      </c>
    </row>
    <row r="11" ht="20.1" customHeight="1" spans="1:2">
      <c r="A11" s="132" t="s">
        <v>1214</v>
      </c>
      <c r="B11" s="133">
        <v>9402</v>
      </c>
    </row>
    <row r="12" ht="20.1" customHeight="1" spans="1:2">
      <c r="A12" s="130" t="s">
        <v>1215</v>
      </c>
      <c r="B12" s="131">
        <v>46911</v>
      </c>
    </row>
    <row r="13" ht="20.1" customHeight="1" spans="1:2">
      <c r="A13" s="132" t="s">
        <v>1216</v>
      </c>
      <c r="B13" s="133">
        <v>26672</v>
      </c>
    </row>
    <row r="14" ht="20.1" customHeight="1" spans="1:2">
      <c r="A14" s="132" t="s">
        <v>1217</v>
      </c>
      <c r="B14" s="133">
        <v>318</v>
      </c>
    </row>
    <row r="15" ht="20.1" customHeight="1" spans="1:2">
      <c r="A15" s="132" t="s">
        <v>1218</v>
      </c>
      <c r="B15" s="133">
        <v>312</v>
      </c>
    </row>
    <row r="16" ht="20.1" customHeight="1" spans="1:2">
      <c r="A16" s="132" t="s">
        <v>1219</v>
      </c>
      <c r="B16" s="133">
        <v>24</v>
      </c>
    </row>
    <row r="17" ht="20.1" customHeight="1" spans="1:2">
      <c r="A17" s="132" t="s">
        <v>1220</v>
      </c>
      <c r="B17" s="133">
        <v>983</v>
      </c>
    </row>
    <row r="18" ht="20.1" customHeight="1" spans="1:2">
      <c r="A18" s="132" t="s">
        <v>1221</v>
      </c>
      <c r="B18" s="133">
        <v>306</v>
      </c>
    </row>
    <row r="19" ht="20.1" customHeight="1" spans="1:2">
      <c r="A19" s="132" t="s">
        <v>1222</v>
      </c>
      <c r="B19" s="133">
        <v>200</v>
      </c>
    </row>
    <row r="20" ht="20.1" customHeight="1" spans="1:2">
      <c r="A20" s="132" t="s">
        <v>1223</v>
      </c>
      <c r="B20" s="133">
        <v>1484</v>
      </c>
    </row>
    <row r="21" ht="20.1" customHeight="1" spans="1:2">
      <c r="A21" s="132" t="s">
        <v>1224</v>
      </c>
      <c r="B21" s="133">
        <v>1257</v>
      </c>
    </row>
    <row r="22" ht="20.1" customHeight="1" spans="1:2">
      <c r="A22" s="132" t="s">
        <v>1225</v>
      </c>
      <c r="B22" s="133">
        <v>15355</v>
      </c>
    </row>
    <row r="23" ht="20.1" customHeight="1" spans="1:2">
      <c r="A23" s="130" t="s">
        <v>1226</v>
      </c>
      <c r="B23" s="133">
        <v>1464</v>
      </c>
    </row>
    <row r="24" ht="20.1" customHeight="1" spans="1:2">
      <c r="A24" s="132" t="s">
        <v>1227</v>
      </c>
      <c r="B24" s="133">
        <v>270</v>
      </c>
    </row>
    <row r="25" ht="20.1" customHeight="1" spans="1:2">
      <c r="A25" s="132" t="s">
        <v>1228</v>
      </c>
      <c r="B25" s="133">
        <v>228</v>
      </c>
    </row>
    <row r="26" ht="20.1" customHeight="1" spans="1:2">
      <c r="A26" s="132" t="s">
        <v>1229</v>
      </c>
      <c r="B26" s="133">
        <v>966</v>
      </c>
    </row>
    <row r="27" ht="20.1" customHeight="1" spans="1:2">
      <c r="A27" s="130" t="s">
        <v>1230</v>
      </c>
      <c r="B27" s="131">
        <v>89166</v>
      </c>
    </row>
    <row r="28" ht="20.1" customHeight="1" spans="1:2">
      <c r="A28" s="132" t="s">
        <v>1231</v>
      </c>
      <c r="B28" s="133">
        <v>65250</v>
      </c>
    </row>
    <row r="29" ht="20.1" customHeight="1" spans="1:2">
      <c r="A29" s="132" t="s">
        <v>1232</v>
      </c>
      <c r="B29" s="133">
        <v>23916</v>
      </c>
    </row>
    <row r="30" ht="20.1" customHeight="1" spans="1:2">
      <c r="A30" s="130" t="s">
        <v>1233</v>
      </c>
      <c r="B30" s="133">
        <v>65</v>
      </c>
    </row>
    <row r="31" ht="20.1" customHeight="1" spans="1:2">
      <c r="A31" s="132" t="s">
        <v>1234</v>
      </c>
      <c r="B31" s="133">
        <v>65</v>
      </c>
    </row>
    <row r="32" ht="20.1" customHeight="1" spans="1:2">
      <c r="A32" s="132" t="s">
        <v>1235</v>
      </c>
      <c r="B32" s="133">
        <v>4214</v>
      </c>
    </row>
    <row r="33" ht="20.1" customHeight="1" spans="1:2">
      <c r="A33" s="132" t="s">
        <v>1236</v>
      </c>
      <c r="B33" s="133">
        <v>1004</v>
      </c>
    </row>
    <row r="34" ht="20.1" customHeight="1" spans="1:2">
      <c r="A34" s="132" t="s">
        <v>1237</v>
      </c>
      <c r="B34" s="133">
        <v>13</v>
      </c>
    </row>
    <row r="35" ht="20.1" customHeight="1" spans="1:2">
      <c r="A35" s="132" t="s">
        <v>1238</v>
      </c>
      <c r="B35" s="133">
        <v>3197</v>
      </c>
    </row>
    <row r="36" ht="57.75" customHeight="1" spans="1:2">
      <c r="A36" s="134" t="s">
        <v>1239</v>
      </c>
      <c r="B36" s="134"/>
    </row>
  </sheetData>
  <mergeCells count="4">
    <mergeCell ref="A1:B1"/>
    <mergeCell ref="A2:B2"/>
    <mergeCell ref="A3:B3"/>
    <mergeCell ref="A36:B36"/>
  </mergeCells>
  <printOptions horizontalCentered="1"/>
  <pageMargins left="0.236220472440945" right="0.236220472440945" top="0.31496062992126" bottom="0.31496062992126" header="0.31496062992126" footer="0.31496062992126"/>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theme="3"/>
  </sheetPr>
  <dimension ref="A1:E95"/>
  <sheetViews>
    <sheetView showZeros="0" workbookViewId="0">
      <selection activeCell="C13" sqref="C13"/>
    </sheetView>
  </sheetViews>
  <sheetFormatPr defaultColWidth="9" defaultRowHeight="14.25" outlineLevelCol="4"/>
  <cols>
    <col min="1" max="1" width="36" style="97" customWidth="1"/>
    <col min="2" max="2" width="14.75" style="97" customWidth="1"/>
    <col min="3" max="3" width="34" style="98" customWidth="1"/>
    <col min="4" max="4" width="14.75" style="98" customWidth="1"/>
    <col min="5" max="16384" width="9" style="98"/>
  </cols>
  <sheetData>
    <row r="1" ht="28.5" customHeight="1" spans="1:4">
      <c r="A1" s="99" t="s">
        <v>1240</v>
      </c>
      <c r="B1" s="99"/>
      <c r="C1" s="99"/>
      <c r="D1" s="99"/>
    </row>
    <row r="2" ht="31.5" customHeight="1" spans="1:4">
      <c r="A2" s="100" t="s">
        <v>1241</v>
      </c>
      <c r="B2" s="100"/>
      <c r="C2" s="100"/>
      <c r="D2" s="100"/>
    </row>
    <row r="3" ht="26.25" customHeight="1" spans="1:4">
      <c r="A3" s="101"/>
      <c r="B3" s="101"/>
      <c r="C3" s="102"/>
      <c r="D3" s="103" t="s">
        <v>1206</v>
      </c>
    </row>
    <row r="4" ht="24" customHeight="1" spans="1:4">
      <c r="A4" s="104" t="s">
        <v>1242</v>
      </c>
      <c r="B4" s="104" t="s">
        <v>1243</v>
      </c>
      <c r="C4" s="104" t="s">
        <v>1244</v>
      </c>
      <c r="D4" s="104" t="s">
        <v>1243</v>
      </c>
    </row>
    <row r="5" ht="20.25" customHeight="1" spans="1:4">
      <c r="A5" s="105" t="s">
        <v>1245</v>
      </c>
      <c r="B5" s="106">
        <f>B6+B30+B31+B32</f>
        <v>669755</v>
      </c>
      <c r="C5" s="107" t="s">
        <v>1246</v>
      </c>
      <c r="D5" s="108">
        <f>D6+D10+D11+D9</f>
        <v>207000</v>
      </c>
    </row>
    <row r="6" ht="20.1" customHeight="1" spans="1:4">
      <c r="A6" s="109" t="s">
        <v>1247</v>
      </c>
      <c r="B6" s="79">
        <f>B7+B8+B16</f>
        <v>574062</v>
      </c>
      <c r="C6" s="110" t="s">
        <v>64</v>
      </c>
      <c r="D6" s="79">
        <v>171000</v>
      </c>
    </row>
    <row r="7" ht="20.1" customHeight="1" spans="1:4">
      <c r="A7" s="109" t="s">
        <v>1248</v>
      </c>
      <c r="B7" s="79">
        <v>58562</v>
      </c>
      <c r="C7" s="110" t="s">
        <v>1249</v>
      </c>
      <c r="D7" s="79"/>
    </row>
    <row r="8" ht="20.1" customHeight="1" spans="1:4">
      <c r="A8" s="109" t="s">
        <v>1250</v>
      </c>
      <c r="B8" s="79">
        <f>SUM(B9:B15)</f>
        <v>425500</v>
      </c>
      <c r="C8" s="110" t="s">
        <v>1251</v>
      </c>
      <c r="D8" s="79">
        <v>171000</v>
      </c>
    </row>
    <row r="9" ht="20.1" customHeight="1" spans="1:4">
      <c r="A9" s="109" t="s">
        <v>1252</v>
      </c>
      <c r="B9" s="79">
        <v>6</v>
      </c>
      <c r="C9" s="110" t="s">
        <v>1253</v>
      </c>
      <c r="D9" s="79">
        <v>36000</v>
      </c>
    </row>
    <row r="10" ht="20.1" customHeight="1" spans="1:4">
      <c r="A10" s="109" t="s">
        <v>1254</v>
      </c>
      <c r="B10" s="79">
        <v>616</v>
      </c>
      <c r="C10" s="110"/>
      <c r="D10" s="111"/>
    </row>
    <row r="11" ht="20.1" customHeight="1" spans="1:4">
      <c r="A11" s="109" t="s">
        <v>1255</v>
      </c>
      <c r="B11" s="79">
        <v>401378</v>
      </c>
      <c r="C11" s="110"/>
      <c r="D11" s="112"/>
    </row>
    <row r="12" ht="20.1" customHeight="1" spans="1:4">
      <c r="A12" s="113" t="s">
        <v>1256</v>
      </c>
      <c r="B12" s="79">
        <v>4300</v>
      </c>
      <c r="C12" s="114"/>
      <c r="D12" s="114"/>
    </row>
    <row r="13" ht="20.1" customHeight="1" spans="1:4">
      <c r="A13" s="113" t="s">
        <v>1257</v>
      </c>
      <c r="B13" s="79">
        <v>7900</v>
      </c>
      <c r="C13" s="114"/>
      <c r="D13" s="114"/>
    </row>
    <row r="14" ht="20.1" customHeight="1" spans="1:4">
      <c r="A14" s="113" t="s">
        <v>1258</v>
      </c>
      <c r="B14" s="79">
        <v>3300</v>
      </c>
      <c r="C14" s="114"/>
      <c r="D14" s="114"/>
    </row>
    <row r="15" ht="20.1" customHeight="1" spans="1:4">
      <c r="A15" s="113" t="s">
        <v>1259</v>
      </c>
      <c r="B15" s="79">
        <v>8000</v>
      </c>
      <c r="C15" s="114"/>
      <c r="D15" s="114"/>
    </row>
    <row r="16" ht="20.1" customHeight="1" spans="1:4">
      <c r="A16" s="109" t="s">
        <v>1260</v>
      </c>
      <c r="B16" s="79">
        <v>90000</v>
      </c>
      <c r="C16" s="109"/>
      <c r="D16" s="115"/>
    </row>
    <row r="17" ht="20.1" customHeight="1" spans="1:4">
      <c r="A17" s="109" t="s">
        <v>1261</v>
      </c>
      <c r="B17" s="79">
        <v>50</v>
      </c>
      <c r="C17" s="109"/>
      <c r="D17" s="115"/>
    </row>
    <row r="18" ht="20.1" customHeight="1" spans="1:4">
      <c r="A18" s="109" t="s">
        <v>1262</v>
      </c>
      <c r="B18" s="79">
        <v>3500</v>
      </c>
      <c r="C18" s="116"/>
      <c r="D18" s="115"/>
    </row>
    <row r="19" ht="20.1" customHeight="1" spans="1:4">
      <c r="A19" s="109" t="s">
        <v>1263</v>
      </c>
      <c r="B19" s="79">
        <v>15000</v>
      </c>
      <c r="C19" s="116"/>
      <c r="D19" s="115"/>
    </row>
    <row r="20" ht="20.1" customHeight="1" spans="1:4">
      <c r="A20" s="109" t="s">
        <v>1264</v>
      </c>
      <c r="B20" s="79">
        <v>50</v>
      </c>
      <c r="C20" s="116"/>
      <c r="D20" s="115"/>
    </row>
    <row r="21" ht="20.1" customHeight="1" spans="1:4">
      <c r="A21" s="109" t="s">
        <v>1265</v>
      </c>
      <c r="B21" s="79">
        <v>1000</v>
      </c>
      <c r="C21" s="116"/>
      <c r="D21" s="115"/>
    </row>
    <row r="22" ht="20.1" customHeight="1" spans="1:4">
      <c r="A22" s="117" t="s">
        <v>1266</v>
      </c>
      <c r="B22" s="79">
        <v>600</v>
      </c>
      <c r="C22" s="116"/>
      <c r="D22" s="115"/>
    </row>
    <row r="23" ht="20.1" customHeight="1" spans="1:4">
      <c r="A23" s="109" t="s">
        <v>1267</v>
      </c>
      <c r="B23" s="79">
        <v>9000</v>
      </c>
      <c r="C23" s="116"/>
      <c r="D23" s="115"/>
    </row>
    <row r="24" ht="20.1" customHeight="1" spans="1:4">
      <c r="A24" s="109" t="s">
        <v>1268</v>
      </c>
      <c r="B24" s="79">
        <v>100</v>
      </c>
      <c r="C24" s="116"/>
      <c r="D24" s="115"/>
    </row>
    <row r="25" ht="20.1" customHeight="1" spans="1:4">
      <c r="A25" s="109" t="s">
        <v>1269</v>
      </c>
      <c r="B25" s="79">
        <v>300</v>
      </c>
      <c r="C25" s="116"/>
      <c r="D25" s="115"/>
    </row>
    <row r="26" ht="20.1" customHeight="1" spans="1:4">
      <c r="A26" s="109" t="s">
        <v>1270</v>
      </c>
      <c r="B26" s="79">
        <v>28500</v>
      </c>
      <c r="C26" s="116"/>
      <c r="D26" s="115"/>
    </row>
    <row r="27" ht="20.1" customHeight="1" spans="1:4">
      <c r="A27" s="109" t="s">
        <v>1271</v>
      </c>
      <c r="B27" s="79">
        <v>11000</v>
      </c>
      <c r="C27" s="116"/>
      <c r="D27" s="115"/>
    </row>
    <row r="28" ht="20.1" customHeight="1" spans="1:4">
      <c r="A28" s="109" t="s">
        <v>1272</v>
      </c>
      <c r="B28" s="79">
        <v>2900</v>
      </c>
      <c r="C28" s="116"/>
      <c r="D28" s="115"/>
    </row>
    <row r="29" ht="20.1" customHeight="1" spans="1:4">
      <c r="A29" s="109" t="s">
        <v>1273</v>
      </c>
      <c r="B29" s="79">
        <v>18000</v>
      </c>
      <c r="C29" s="116"/>
      <c r="D29" s="115"/>
    </row>
    <row r="30" ht="20.1" customHeight="1" spans="1:4">
      <c r="A30" s="110" t="s">
        <v>63</v>
      </c>
      <c r="B30" s="118">
        <v>15565</v>
      </c>
      <c r="C30" s="116"/>
      <c r="D30" s="115"/>
    </row>
    <row r="31" ht="20.1" customHeight="1" spans="1:4">
      <c r="A31" s="110" t="s">
        <v>65</v>
      </c>
      <c r="B31" s="118">
        <v>33371</v>
      </c>
      <c r="C31" s="116"/>
      <c r="D31" s="115"/>
    </row>
    <row r="32" ht="20.1" customHeight="1" spans="1:4">
      <c r="A32" s="110" t="s">
        <v>67</v>
      </c>
      <c r="B32" s="118">
        <v>46757</v>
      </c>
      <c r="C32" s="116"/>
      <c r="D32" s="115"/>
    </row>
    <row r="33" ht="24" customHeight="1" spans="1:5">
      <c r="A33" s="119" t="s">
        <v>1274</v>
      </c>
      <c r="B33" s="119"/>
      <c r="C33" s="119"/>
      <c r="D33" s="119"/>
      <c r="E33" s="120"/>
    </row>
    <row r="34" ht="19.5" customHeight="1" spans="3:4">
      <c r="C34" s="121"/>
      <c r="D34" s="121"/>
    </row>
    <row r="35" ht="20.1" customHeight="1"/>
    <row r="36" ht="20.1" customHeight="1"/>
    <row r="37" ht="20.1" customHeight="1" spans="1:2">
      <c r="A37" s="98"/>
      <c r="B37" s="98"/>
    </row>
    <row r="38" ht="20.1" customHeight="1" spans="1:2">
      <c r="A38" s="98"/>
      <c r="B38" s="98"/>
    </row>
    <row r="39" ht="20.1" customHeight="1" spans="1:2">
      <c r="A39" s="98"/>
      <c r="B39" s="98"/>
    </row>
    <row r="40" ht="20.1" customHeight="1" spans="1:2">
      <c r="A40" s="98"/>
      <c r="B40" s="98"/>
    </row>
    <row r="41" ht="20.1" customHeight="1" spans="1:2">
      <c r="A41" s="98"/>
      <c r="B41" s="98"/>
    </row>
    <row r="42" ht="20.1" customHeight="1" spans="1:2">
      <c r="A42" s="98"/>
      <c r="B42" s="98"/>
    </row>
    <row r="43" ht="20.1" customHeight="1" spans="1:2">
      <c r="A43" s="98"/>
      <c r="B43" s="98"/>
    </row>
    <row r="44" ht="20.1" customHeight="1" spans="1:2">
      <c r="A44" s="98"/>
      <c r="B44" s="98"/>
    </row>
    <row r="45" ht="20.1" customHeight="1" spans="1:2">
      <c r="A45" s="98"/>
      <c r="B45" s="98"/>
    </row>
    <row r="46" ht="20.1" customHeight="1" spans="1:2">
      <c r="A46" s="98"/>
      <c r="B46" s="98"/>
    </row>
    <row r="47" ht="20.1" customHeight="1" spans="1:2">
      <c r="A47" s="98"/>
      <c r="B47" s="98"/>
    </row>
    <row r="48" ht="20.1" customHeight="1" spans="1:2">
      <c r="A48" s="98"/>
      <c r="B48" s="98"/>
    </row>
    <row r="49" ht="20.1" customHeight="1" spans="1:2">
      <c r="A49" s="98"/>
      <c r="B49" s="98"/>
    </row>
    <row r="50" ht="20.1" customHeight="1" spans="1:2">
      <c r="A50" s="98"/>
      <c r="B50" s="98"/>
    </row>
    <row r="51" ht="20.1" customHeight="1" spans="1:2">
      <c r="A51" s="98"/>
      <c r="B51" s="98"/>
    </row>
    <row r="52" ht="20.1" customHeight="1" spans="1:2">
      <c r="A52" s="98"/>
      <c r="B52" s="98"/>
    </row>
    <row r="53" ht="20.1" customHeight="1" spans="1:2">
      <c r="A53" s="98"/>
      <c r="B53" s="98"/>
    </row>
    <row r="54" ht="20.1" customHeight="1" spans="1:2">
      <c r="A54" s="98"/>
      <c r="B54" s="98"/>
    </row>
    <row r="55" ht="20.1" customHeight="1" spans="1:2">
      <c r="A55" s="98"/>
      <c r="B55" s="98"/>
    </row>
    <row r="56" ht="20.1" customHeight="1" spans="1:2">
      <c r="A56" s="98"/>
      <c r="B56" s="98"/>
    </row>
    <row r="57" ht="20.1" customHeight="1" spans="1:2">
      <c r="A57" s="98"/>
      <c r="B57" s="98"/>
    </row>
    <row r="58" ht="20.1" customHeight="1" spans="1:2">
      <c r="A58" s="98"/>
      <c r="B58" s="98"/>
    </row>
    <row r="59" ht="20.1" customHeight="1" spans="1:2">
      <c r="A59" s="98"/>
      <c r="B59" s="98"/>
    </row>
    <row r="60" ht="20.1" customHeight="1" spans="1:2">
      <c r="A60" s="98"/>
      <c r="B60" s="98"/>
    </row>
    <row r="61" ht="20.1" customHeight="1" spans="1:2">
      <c r="A61" s="98"/>
      <c r="B61" s="98"/>
    </row>
    <row r="62" ht="20.1" customHeight="1" spans="1:2">
      <c r="A62" s="98"/>
      <c r="B62" s="98"/>
    </row>
    <row r="63" ht="20.1" customHeight="1" spans="1:2">
      <c r="A63" s="98"/>
      <c r="B63" s="98"/>
    </row>
    <row r="64" ht="20.1" customHeight="1" spans="1:2">
      <c r="A64" s="98"/>
      <c r="B64" s="98"/>
    </row>
    <row r="65" ht="20.1" customHeight="1" spans="1:2">
      <c r="A65" s="98"/>
      <c r="B65" s="98"/>
    </row>
    <row r="66" ht="20.1" customHeight="1" spans="1:2">
      <c r="A66" s="98"/>
      <c r="B66" s="98"/>
    </row>
    <row r="67" ht="20.1" customHeight="1" spans="1:2">
      <c r="A67" s="98"/>
      <c r="B67" s="98"/>
    </row>
    <row r="68" ht="20.1" customHeight="1" spans="1:2">
      <c r="A68" s="98"/>
      <c r="B68" s="98"/>
    </row>
    <row r="69" ht="20.1" customHeight="1" spans="1:2">
      <c r="A69" s="98"/>
      <c r="B69" s="98"/>
    </row>
    <row r="70" ht="20.1" customHeight="1" spans="1:2">
      <c r="A70" s="98"/>
      <c r="B70" s="98"/>
    </row>
    <row r="71" ht="20.1" customHeight="1" spans="1:2">
      <c r="A71" s="98"/>
      <c r="B71" s="98"/>
    </row>
    <row r="72" ht="20.1" customHeight="1" spans="1:2">
      <c r="A72" s="98"/>
      <c r="B72" s="98"/>
    </row>
    <row r="73" ht="20.1" customHeight="1" spans="1:2">
      <c r="A73" s="98"/>
      <c r="B73" s="98"/>
    </row>
    <row r="74" ht="20.1" customHeight="1" spans="1:2">
      <c r="A74" s="98"/>
      <c r="B74" s="98"/>
    </row>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sheetData>
  <mergeCells count="4">
    <mergeCell ref="A1:D1"/>
    <mergeCell ref="A2:D2"/>
    <mergeCell ref="A3:B3"/>
    <mergeCell ref="A33:D33"/>
  </mergeCells>
  <printOptions horizontalCentered="1"/>
  <pageMargins left="0.236220472440945" right="0.236220472440945" top="0.31496062992126" bottom="0.49" header="0.31496062992126" footer="0.2"/>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theme="3"/>
  </sheetPr>
  <dimension ref="A1:E18"/>
  <sheetViews>
    <sheetView showZeros="0" workbookViewId="0">
      <selection activeCell="A5" sqref="A5"/>
    </sheetView>
  </sheetViews>
  <sheetFormatPr defaultColWidth="9" defaultRowHeight="20.1" customHeight="1" outlineLevelCol="4"/>
  <cols>
    <col min="1" max="1" width="37.875" style="67" customWidth="1"/>
    <col min="2" max="2" width="12.75" style="68" customWidth="1"/>
    <col min="3" max="3" width="32.5" style="69" customWidth="1"/>
    <col min="4" max="4" width="13.5" style="70" customWidth="1"/>
    <col min="5" max="5" width="13" style="71" customWidth="1"/>
    <col min="6" max="16384" width="9" style="71"/>
  </cols>
  <sheetData>
    <row r="1" customHeight="1" spans="1:4">
      <c r="A1" s="47" t="s">
        <v>1275</v>
      </c>
      <c r="B1" s="47"/>
      <c r="C1" s="47"/>
      <c r="D1" s="47"/>
    </row>
    <row r="2" ht="29.25" customHeight="1" spans="1:4">
      <c r="A2" s="48" t="s">
        <v>1276</v>
      </c>
      <c r="B2" s="48"/>
      <c r="C2" s="48"/>
      <c r="D2" s="48"/>
    </row>
    <row r="3" ht="36" customHeight="1" spans="1:4">
      <c r="A3" s="72"/>
      <c r="B3" s="72"/>
      <c r="C3" s="72"/>
      <c r="D3" s="73" t="s">
        <v>393</v>
      </c>
    </row>
    <row r="4" ht="24" customHeight="1" spans="1:4">
      <c r="A4" s="74" t="s">
        <v>394</v>
      </c>
      <c r="B4" s="75" t="s">
        <v>395</v>
      </c>
      <c r="C4" s="74" t="s">
        <v>396</v>
      </c>
      <c r="D4" s="75" t="s">
        <v>395</v>
      </c>
    </row>
    <row r="5" ht="24" customHeight="1" spans="1:5">
      <c r="A5" s="74" t="s">
        <v>447</v>
      </c>
      <c r="B5" s="63">
        <f>B6+B13</f>
        <v>4236870</v>
      </c>
      <c r="C5" s="93" t="s">
        <v>1277</v>
      </c>
      <c r="D5" s="63">
        <f>D6+D13</f>
        <v>4236870</v>
      </c>
      <c r="E5" s="68"/>
    </row>
    <row r="6" ht="24" customHeight="1" spans="1:5">
      <c r="A6" s="62" t="s">
        <v>448</v>
      </c>
      <c r="B6" s="63">
        <f>SUM(B7:B12)</f>
        <v>4005000</v>
      </c>
      <c r="C6" s="94" t="s">
        <v>1278</v>
      </c>
      <c r="D6" s="63">
        <f>SUM(D7:D12)</f>
        <v>3775870</v>
      </c>
      <c r="E6" s="68"/>
    </row>
    <row r="7" customHeight="1" spans="1:4">
      <c r="A7" s="58" t="s">
        <v>449</v>
      </c>
      <c r="B7" s="59">
        <v>3900000</v>
      </c>
      <c r="C7" s="58" t="s">
        <v>450</v>
      </c>
      <c r="D7" s="59">
        <v>16</v>
      </c>
    </row>
    <row r="8" customHeight="1" spans="1:4">
      <c r="A8" s="95" t="s">
        <v>451</v>
      </c>
      <c r="B8" s="59">
        <v>105000</v>
      </c>
      <c r="C8" s="58" t="s">
        <v>452</v>
      </c>
      <c r="D8" s="59">
        <v>3636984</v>
      </c>
    </row>
    <row r="9" s="71" customFormat="1" customHeight="1" spans="1:4">
      <c r="A9" s="95"/>
      <c r="B9" s="59"/>
      <c r="C9" s="58" t="s">
        <v>453</v>
      </c>
      <c r="D9" s="83">
        <v>68</v>
      </c>
    </row>
    <row r="10" customHeight="1" spans="1:4">
      <c r="A10" s="58"/>
      <c r="B10" s="59"/>
      <c r="C10" s="58" t="s">
        <v>454</v>
      </c>
      <c r="D10" s="83">
        <v>2503</v>
      </c>
    </row>
    <row r="11" customHeight="1" spans="1:4">
      <c r="A11" s="58"/>
      <c r="B11" s="59"/>
      <c r="C11" s="58" t="s">
        <v>490</v>
      </c>
      <c r="D11" s="83">
        <v>136292</v>
      </c>
    </row>
    <row r="12" customHeight="1" spans="1:4">
      <c r="A12" s="58"/>
      <c r="B12" s="59"/>
      <c r="C12" s="58" t="s">
        <v>494</v>
      </c>
      <c r="D12" s="83">
        <v>7</v>
      </c>
    </row>
    <row r="13" customHeight="1" spans="1:4">
      <c r="A13" s="62" t="s">
        <v>397</v>
      </c>
      <c r="B13" s="63">
        <f>SUM(B14:B15)+B16</f>
        <v>231870</v>
      </c>
      <c r="C13" s="62" t="s">
        <v>398</v>
      </c>
      <c r="D13" s="63">
        <f>SUM(D14:D15,D16)</f>
        <v>461000</v>
      </c>
    </row>
    <row r="14" customHeight="1" spans="1:4">
      <c r="A14" s="58" t="s">
        <v>399</v>
      </c>
      <c r="B14" s="80">
        <v>215000</v>
      </c>
      <c r="C14" s="58" t="s">
        <v>400</v>
      </c>
      <c r="D14" s="80">
        <v>461000</v>
      </c>
    </row>
    <row r="15" customHeight="1" spans="1:4">
      <c r="A15" s="77" t="s">
        <v>1279</v>
      </c>
      <c r="B15" s="80"/>
      <c r="C15" s="58"/>
      <c r="D15" s="80"/>
    </row>
    <row r="16" customHeight="1" spans="1:4">
      <c r="A16" s="84" t="s">
        <v>461</v>
      </c>
      <c r="B16" s="80">
        <v>16870</v>
      </c>
      <c r="C16" s="77"/>
      <c r="D16" s="96"/>
    </row>
    <row r="17" ht="41.25" customHeight="1" spans="1:4">
      <c r="A17" s="65" t="s">
        <v>1280</v>
      </c>
      <c r="B17" s="65"/>
      <c r="C17" s="65"/>
      <c r="D17" s="65"/>
    </row>
    <row r="18" ht="35.1" customHeight="1"/>
  </sheetData>
  <mergeCells count="5">
    <mergeCell ref="A1:B1"/>
    <mergeCell ref="C1:D1"/>
    <mergeCell ref="A2:D2"/>
    <mergeCell ref="A3:C3"/>
    <mergeCell ref="A17:D17"/>
  </mergeCells>
  <printOptions horizontalCentered="1"/>
  <pageMargins left="0.236220472440945" right="0.236220472440945" top="0.31496062992126"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theme="3"/>
  </sheetPr>
  <dimension ref="A1:B42"/>
  <sheetViews>
    <sheetView workbookViewId="0">
      <selection activeCell="B9" sqref="B9"/>
    </sheetView>
  </sheetViews>
  <sheetFormatPr defaultColWidth="9" defaultRowHeight="20.1" customHeight="1" outlineLevelCol="1"/>
  <cols>
    <col min="1" max="1" width="49.75" style="85" customWidth="1"/>
    <col min="2" max="2" width="33.375" style="70" customWidth="1"/>
    <col min="3" max="16384" width="9" style="71"/>
  </cols>
  <sheetData>
    <row r="1" ht="25.5" customHeight="1" spans="1:2">
      <c r="A1" s="47" t="s">
        <v>1281</v>
      </c>
      <c r="B1" s="47"/>
    </row>
    <row r="2" ht="35.25" customHeight="1" spans="1:2">
      <c r="A2" s="48" t="s">
        <v>1282</v>
      </c>
      <c r="B2" s="48"/>
    </row>
    <row r="3" ht="26.25" customHeight="1" spans="1:2">
      <c r="A3" s="86"/>
      <c r="B3" s="73" t="s">
        <v>393</v>
      </c>
    </row>
    <row r="4" ht="24" customHeight="1" spans="1:2">
      <c r="A4" s="87" t="s">
        <v>396</v>
      </c>
      <c r="B4" s="87" t="s">
        <v>886</v>
      </c>
    </row>
    <row r="5" ht="21.75" customHeight="1" spans="1:2">
      <c r="A5" s="88" t="s">
        <v>75</v>
      </c>
      <c r="B5" s="63">
        <f>B6+B9+B21+B24++B34+B38</f>
        <v>3775870</v>
      </c>
    </row>
    <row r="6" customHeight="1" spans="1:2">
      <c r="A6" s="89" t="s">
        <v>450</v>
      </c>
      <c r="B6" s="90">
        <v>16</v>
      </c>
    </row>
    <row r="7" customHeight="1" spans="1:2">
      <c r="A7" s="91" t="s">
        <v>467</v>
      </c>
      <c r="B7" s="90">
        <v>16</v>
      </c>
    </row>
    <row r="8" customHeight="1" spans="1:2">
      <c r="A8" s="91" t="s">
        <v>468</v>
      </c>
      <c r="B8" s="90">
        <v>16</v>
      </c>
    </row>
    <row r="9" customHeight="1" spans="1:2">
      <c r="A9" s="91" t="s">
        <v>452</v>
      </c>
      <c r="B9" s="90">
        <v>3636984</v>
      </c>
    </row>
    <row r="10" customHeight="1" spans="1:2">
      <c r="A10" s="91" t="s">
        <v>1283</v>
      </c>
      <c r="B10" s="90">
        <v>3523550</v>
      </c>
    </row>
    <row r="11" customHeight="1" spans="1:2">
      <c r="A11" s="91" t="s">
        <v>470</v>
      </c>
      <c r="B11" s="90">
        <v>217684</v>
      </c>
    </row>
    <row r="12" customHeight="1" spans="1:2">
      <c r="A12" s="91" t="s">
        <v>472</v>
      </c>
      <c r="B12" s="90">
        <v>3305866</v>
      </c>
    </row>
    <row r="13" customHeight="1" spans="1:2">
      <c r="A13" s="91" t="s">
        <v>474</v>
      </c>
      <c r="B13" s="90">
        <v>110494</v>
      </c>
    </row>
    <row r="14" customHeight="1" spans="1:2">
      <c r="A14" s="91" t="s">
        <v>475</v>
      </c>
      <c r="B14" s="90">
        <v>82039</v>
      </c>
    </row>
    <row r="15" customHeight="1" spans="1:2">
      <c r="A15" s="91" t="s">
        <v>1284</v>
      </c>
      <c r="B15" s="90">
        <v>28425</v>
      </c>
    </row>
    <row r="16" customHeight="1" spans="1:2">
      <c r="A16" s="91" t="s">
        <v>1285</v>
      </c>
      <c r="B16" s="90">
        <v>30</v>
      </c>
    </row>
    <row r="17" customHeight="1" spans="1:2">
      <c r="A17" s="91" t="s">
        <v>1286</v>
      </c>
      <c r="B17" s="90">
        <v>40</v>
      </c>
    </row>
    <row r="18" customHeight="1" spans="1:2">
      <c r="A18" s="91" t="s">
        <v>1287</v>
      </c>
      <c r="B18" s="90">
        <v>40</v>
      </c>
    </row>
    <row r="19" customHeight="1" spans="1:2">
      <c r="A19" s="91" t="s">
        <v>1288</v>
      </c>
      <c r="B19" s="90">
        <v>2900</v>
      </c>
    </row>
    <row r="20" customHeight="1" spans="1:2">
      <c r="A20" s="91" t="s">
        <v>475</v>
      </c>
      <c r="B20" s="90">
        <v>2900</v>
      </c>
    </row>
    <row r="21" customHeight="1" spans="1:2">
      <c r="A21" s="91" t="s">
        <v>453</v>
      </c>
      <c r="B21" s="90">
        <v>68</v>
      </c>
    </row>
    <row r="22" customHeight="1" spans="1:2">
      <c r="A22" s="91" t="s">
        <v>478</v>
      </c>
      <c r="B22" s="90">
        <v>68</v>
      </c>
    </row>
    <row r="23" customHeight="1" spans="1:2">
      <c r="A23" s="91" t="s">
        <v>1289</v>
      </c>
      <c r="B23" s="90">
        <v>68</v>
      </c>
    </row>
    <row r="24" customHeight="1" spans="1:2">
      <c r="A24" s="91" t="s">
        <v>454</v>
      </c>
      <c r="B24" s="90">
        <f>B25+B27</f>
        <v>2503</v>
      </c>
    </row>
    <row r="25" customHeight="1" spans="1:2">
      <c r="A25" s="91" t="s">
        <v>480</v>
      </c>
      <c r="B25" s="90">
        <v>3</v>
      </c>
    </row>
    <row r="26" customHeight="1" spans="1:2">
      <c r="A26" s="91" t="s">
        <v>481</v>
      </c>
      <c r="B26" s="90">
        <v>3</v>
      </c>
    </row>
    <row r="27" customHeight="1" spans="1:2">
      <c r="A27" s="89" t="s">
        <v>483</v>
      </c>
      <c r="B27" s="90">
        <f>SUM(B28:B33)</f>
        <v>2500</v>
      </c>
    </row>
    <row r="28" customHeight="1" spans="1:2">
      <c r="A28" s="91" t="s">
        <v>484</v>
      </c>
      <c r="B28" s="90">
        <v>1355</v>
      </c>
    </row>
    <row r="29" customHeight="1" spans="1:2">
      <c r="A29" s="91" t="s">
        <v>485</v>
      </c>
      <c r="B29" s="90">
        <v>897</v>
      </c>
    </row>
    <row r="30" customHeight="1" spans="1:2">
      <c r="A30" s="91" t="s">
        <v>486</v>
      </c>
      <c r="B30" s="90">
        <v>30</v>
      </c>
    </row>
    <row r="31" customHeight="1" spans="1:2">
      <c r="A31" s="91" t="s">
        <v>487</v>
      </c>
      <c r="B31" s="90">
        <v>112</v>
      </c>
    </row>
    <row r="32" customHeight="1" spans="1:2">
      <c r="A32" s="89" t="s">
        <v>488</v>
      </c>
      <c r="B32" s="90">
        <v>5</v>
      </c>
    </row>
    <row r="33" customHeight="1" spans="1:2">
      <c r="A33" s="91" t="s">
        <v>489</v>
      </c>
      <c r="B33" s="90">
        <v>101</v>
      </c>
    </row>
    <row r="34" customHeight="1" spans="1:2">
      <c r="A34" s="91" t="s">
        <v>490</v>
      </c>
      <c r="B34" s="90">
        <v>136292</v>
      </c>
    </row>
    <row r="35" customHeight="1" spans="1:2">
      <c r="A35" s="91" t="s">
        <v>491</v>
      </c>
      <c r="B35" s="90">
        <v>136292</v>
      </c>
    </row>
    <row r="36" customHeight="1" spans="1:2">
      <c r="A36" s="91" t="s">
        <v>492</v>
      </c>
      <c r="B36" s="90">
        <v>69624</v>
      </c>
    </row>
    <row r="37" customHeight="1" spans="1:2">
      <c r="A37" s="89" t="s">
        <v>493</v>
      </c>
      <c r="B37" s="90">
        <v>66668</v>
      </c>
    </row>
    <row r="38" customHeight="1" spans="1:2">
      <c r="A38" s="91" t="s">
        <v>494</v>
      </c>
      <c r="B38" s="90">
        <v>7</v>
      </c>
    </row>
    <row r="39" s="71" customFormat="1" customHeight="1" spans="1:2">
      <c r="A39" s="91" t="s">
        <v>495</v>
      </c>
      <c r="B39" s="90">
        <v>7</v>
      </c>
    </row>
    <row r="40" s="71" customFormat="1" customHeight="1" spans="1:2">
      <c r="A40" s="91" t="s">
        <v>496</v>
      </c>
      <c r="B40" s="90">
        <v>4</v>
      </c>
    </row>
    <row r="41" customHeight="1" spans="1:2">
      <c r="A41" s="91" t="s">
        <v>497</v>
      </c>
      <c r="B41" s="90">
        <v>3</v>
      </c>
    </row>
    <row r="42" ht="47.25" customHeight="1" spans="1:2">
      <c r="A42" s="92" t="s">
        <v>1290</v>
      </c>
      <c r="B42" s="92"/>
    </row>
  </sheetData>
  <mergeCells count="3">
    <mergeCell ref="A1:B1"/>
    <mergeCell ref="A2:B2"/>
    <mergeCell ref="A42:B42"/>
  </mergeCells>
  <printOptions horizontalCentered="1"/>
  <pageMargins left="0.236220472440945" right="0.236220472440945" top="0.708661417322835" bottom="0.708661417322835"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4"/>
  </sheetPr>
  <dimension ref="A1:E15"/>
  <sheetViews>
    <sheetView showZeros="0" workbookViewId="0">
      <selection activeCell="A7" sqref="A7"/>
    </sheetView>
  </sheetViews>
  <sheetFormatPr defaultColWidth="9" defaultRowHeight="20.1" customHeight="1" outlineLevelCol="4"/>
  <cols>
    <col min="1" max="1" width="49.25" style="67" customWidth="1"/>
    <col min="2" max="2" width="11.875" style="68" customWidth="1"/>
    <col min="3" max="3" width="43.25" style="69" customWidth="1"/>
    <col min="4" max="4" width="12.25" style="70" customWidth="1"/>
    <col min="5" max="5" width="13" style="71" customWidth="1"/>
    <col min="6" max="16384" width="9" style="71"/>
  </cols>
  <sheetData>
    <row r="1" customHeight="1" spans="1:4">
      <c r="A1" s="47" t="s">
        <v>1291</v>
      </c>
      <c r="B1" s="47"/>
      <c r="C1" s="47"/>
      <c r="D1" s="47"/>
    </row>
    <row r="2" ht="29.25" customHeight="1" spans="1:4">
      <c r="A2" s="48" t="s">
        <v>1292</v>
      </c>
      <c r="B2" s="48"/>
      <c r="C2" s="48"/>
      <c r="D2" s="48"/>
    </row>
    <row r="3" ht="38.25" customHeight="1" spans="1:4">
      <c r="A3" s="72"/>
      <c r="B3" s="72"/>
      <c r="C3" s="72"/>
      <c r="D3" s="73" t="s">
        <v>393</v>
      </c>
    </row>
    <row r="4" ht="24" customHeight="1" spans="1:4">
      <c r="A4" s="74" t="s">
        <v>501</v>
      </c>
      <c r="B4" s="75" t="s">
        <v>395</v>
      </c>
      <c r="C4" s="74" t="s">
        <v>396</v>
      </c>
      <c r="D4" s="75" t="s">
        <v>395</v>
      </c>
    </row>
    <row r="5" customHeight="1" spans="1:5">
      <c r="A5" s="76" t="s">
        <v>397</v>
      </c>
      <c r="B5" s="63">
        <f>B6+B13+B14</f>
        <v>231870</v>
      </c>
      <c r="C5" s="76" t="s">
        <v>398</v>
      </c>
      <c r="D5" s="63">
        <v>461000</v>
      </c>
      <c r="E5" s="68"/>
    </row>
    <row r="6" customHeight="1" spans="1:5">
      <c r="A6" s="77" t="s">
        <v>399</v>
      </c>
      <c r="B6" s="59">
        <f>SUM(B7:B12)</f>
        <v>215000</v>
      </c>
      <c r="C6" s="78" t="s">
        <v>400</v>
      </c>
      <c r="D6" s="79">
        <v>461000</v>
      </c>
      <c r="E6" s="68"/>
    </row>
    <row r="7" customHeight="1" spans="1:5">
      <c r="A7" s="58" t="s">
        <v>503</v>
      </c>
      <c r="B7" s="59">
        <v>180000</v>
      </c>
      <c r="C7" s="58"/>
      <c r="D7" s="80"/>
      <c r="E7" s="81"/>
    </row>
    <row r="8" customHeight="1" spans="1:5">
      <c r="A8" s="58" t="s">
        <v>1293</v>
      </c>
      <c r="B8" s="59">
        <v>30000</v>
      </c>
      <c r="C8" s="82"/>
      <c r="D8" s="59"/>
      <c r="E8" s="81"/>
    </row>
    <row r="9" customHeight="1" spans="1:4">
      <c r="A9" s="58" t="s">
        <v>502</v>
      </c>
      <c r="B9" s="59">
        <v>100</v>
      </c>
      <c r="C9" s="82"/>
      <c r="D9" s="59"/>
    </row>
    <row r="10" customHeight="1" spans="1:4">
      <c r="A10" s="58" t="s">
        <v>1294</v>
      </c>
      <c r="B10" s="59">
        <v>50</v>
      </c>
      <c r="C10" s="82"/>
      <c r="D10" s="59"/>
    </row>
    <row r="11" customHeight="1" spans="1:4">
      <c r="A11" s="58" t="s">
        <v>506</v>
      </c>
      <c r="B11" s="59">
        <v>50</v>
      </c>
      <c r="C11" s="82"/>
      <c r="D11" s="59"/>
    </row>
    <row r="12" customHeight="1" spans="1:4">
      <c r="A12" s="58" t="s">
        <v>507</v>
      </c>
      <c r="B12" s="59">
        <v>4800</v>
      </c>
      <c r="C12" s="82"/>
      <c r="D12" s="83"/>
    </row>
    <row r="13" customHeight="1" spans="1:4">
      <c r="A13" s="77" t="s">
        <v>1279</v>
      </c>
      <c r="B13" s="80"/>
      <c r="C13" s="82"/>
      <c r="D13" s="59"/>
    </row>
    <row r="14" customHeight="1" spans="1:4">
      <c r="A14" s="84" t="s">
        <v>461</v>
      </c>
      <c r="B14" s="80">
        <v>16870</v>
      </c>
      <c r="C14" s="82"/>
      <c r="D14" s="59"/>
    </row>
    <row r="15" ht="27" customHeight="1" spans="1:4">
      <c r="A15" s="65" t="s">
        <v>1295</v>
      </c>
      <c r="B15" s="65"/>
      <c r="C15" s="65"/>
      <c r="D15" s="65"/>
    </row>
  </sheetData>
  <mergeCells count="5">
    <mergeCell ref="A1:B1"/>
    <mergeCell ref="C1:D1"/>
    <mergeCell ref="A2:D2"/>
    <mergeCell ref="A3:C3"/>
    <mergeCell ref="A15:D15"/>
  </mergeCells>
  <printOptions horizontalCentered="1"/>
  <pageMargins left="0.17" right="0.15748031496063" top="0.31496062992126" bottom="0.31496062992126" header="0.31496062992126" footer="0.31496062992126"/>
  <pageSetup paperSize="9" scale="85"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theme="3"/>
  </sheetPr>
  <dimension ref="A1:E14"/>
  <sheetViews>
    <sheetView showZeros="0" workbookViewId="0">
      <selection activeCell="A1" sqref="A1:B1"/>
    </sheetView>
  </sheetViews>
  <sheetFormatPr defaultColWidth="12.75" defaultRowHeight="13.5" outlineLevelCol="4"/>
  <cols>
    <col min="1" max="1" width="29.625" style="43" customWidth="1"/>
    <col min="2" max="2" width="13.5" style="44" customWidth="1"/>
    <col min="3" max="3" width="35.5" style="45" customWidth="1"/>
    <col min="4" max="4" width="13.5" style="46" customWidth="1"/>
    <col min="5" max="5" width="9" style="43" customWidth="1"/>
    <col min="6" max="6" width="11.25" style="43" customWidth="1"/>
    <col min="7" max="250" width="9" style="43" customWidth="1"/>
    <col min="251" max="251" width="29.625" style="43" customWidth="1"/>
    <col min="252" max="252" width="12.75" style="43"/>
    <col min="253" max="253" width="29.75" style="43" customWidth="1"/>
    <col min="254" max="254" width="17" style="43" customWidth="1"/>
    <col min="255" max="255" width="37" style="43" customWidth="1"/>
    <col min="256" max="256" width="17.375" style="43" customWidth="1"/>
    <col min="257" max="506" width="9" style="43" customWidth="1"/>
    <col min="507" max="507" width="29.625" style="43" customWidth="1"/>
    <col min="508" max="508" width="12.75" style="43"/>
    <col min="509" max="509" width="29.75" style="43" customWidth="1"/>
    <col min="510" max="510" width="17" style="43" customWidth="1"/>
    <col min="511" max="511" width="37" style="43" customWidth="1"/>
    <col min="512" max="512" width="17.375" style="43" customWidth="1"/>
    <col min="513" max="762" width="9" style="43" customWidth="1"/>
    <col min="763" max="763" width="29.625" style="43" customWidth="1"/>
    <col min="764" max="764" width="12.75" style="43"/>
    <col min="765" max="765" width="29.75" style="43" customWidth="1"/>
    <col min="766" max="766" width="17" style="43" customWidth="1"/>
    <col min="767" max="767" width="37" style="43" customWidth="1"/>
    <col min="768" max="768" width="17.375" style="43" customWidth="1"/>
    <col min="769" max="1018" width="9" style="43" customWidth="1"/>
    <col min="1019" max="1019" width="29.625" style="43" customWidth="1"/>
    <col min="1020" max="1020" width="12.75" style="43"/>
    <col min="1021" max="1021" width="29.75" style="43" customWidth="1"/>
    <col min="1022" max="1022" width="17" style="43" customWidth="1"/>
    <col min="1023" max="1023" width="37" style="43" customWidth="1"/>
    <col min="1024" max="1024" width="17.375" style="43" customWidth="1"/>
    <col min="1025" max="1274" width="9" style="43" customWidth="1"/>
    <col min="1275" max="1275" width="29.625" style="43" customWidth="1"/>
    <col min="1276" max="1276" width="12.75" style="43"/>
    <col min="1277" max="1277" width="29.75" style="43" customWidth="1"/>
    <col min="1278" max="1278" width="17" style="43" customWidth="1"/>
    <col min="1279" max="1279" width="37" style="43" customWidth="1"/>
    <col min="1280" max="1280" width="17.375" style="43" customWidth="1"/>
    <col min="1281" max="1530" width="9" style="43" customWidth="1"/>
    <col min="1531" max="1531" width="29.625" style="43" customWidth="1"/>
    <col min="1532" max="1532" width="12.75" style="43"/>
    <col min="1533" max="1533" width="29.75" style="43" customWidth="1"/>
    <col min="1534" max="1534" width="17" style="43" customWidth="1"/>
    <col min="1535" max="1535" width="37" style="43" customWidth="1"/>
    <col min="1536" max="1536" width="17.375" style="43" customWidth="1"/>
    <col min="1537" max="1786" width="9" style="43" customWidth="1"/>
    <col min="1787" max="1787" width="29.625" style="43" customWidth="1"/>
    <col min="1788" max="1788" width="12.75" style="43"/>
    <col min="1789" max="1789" width="29.75" style="43" customWidth="1"/>
    <col min="1790" max="1790" width="17" style="43" customWidth="1"/>
    <col min="1791" max="1791" width="37" style="43" customWidth="1"/>
    <col min="1792" max="1792" width="17.375" style="43" customWidth="1"/>
    <col min="1793" max="2042" width="9" style="43" customWidth="1"/>
    <col min="2043" max="2043" width="29.625" style="43" customWidth="1"/>
    <col min="2044" max="2044" width="12.75" style="43"/>
    <col min="2045" max="2045" width="29.75" style="43" customWidth="1"/>
    <col min="2046" max="2046" width="17" style="43" customWidth="1"/>
    <col min="2047" max="2047" width="37" style="43" customWidth="1"/>
    <col min="2048" max="2048" width="17.375" style="43" customWidth="1"/>
    <col min="2049" max="2298" width="9" style="43" customWidth="1"/>
    <col min="2299" max="2299" width="29.625" style="43" customWidth="1"/>
    <col min="2300" max="2300" width="12.75" style="43"/>
    <col min="2301" max="2301" width="29.75" style="43" customWidth="1"/>
    <col min="2302" max="2302" width="17" style="43" customWidth="1"/>
    <col min="2303" max="2303" width="37" style="43" customWidth="1"/>
    <col min="2304" max="2304" width="17.375" style="43" customWidth="1"/>
    <col min="2305" max="2554" width="9" style="43" customWidth="1"/>
    <col min="2555" max="2555" width="29.625" style="43" customWidth="1"/>
    <col min="2556" max="2556" width="12.75" style="43"/>
    <col min="2557" max="2557" width="29.75" style="43" customWidth="1"/>
    <col min="2558" max="2558" width="17" style="43" customWidth="1"/>
    <col min="2559" max="2559" width="37" style="43" customWidth="1"/>
    <col min="2560" max="2560" width="17.375" style="43" customWidth="1"/>
    <col min="2561" max="2810" width="9" style="43" customWidth="1"/>
    <col min="2811" max="2811" width="29.625" style="43" customWidth="1"/>
    <col min="2812" max="2812" width="12.75" style="43"/>
    <col min="2813" max="2813" width="29.75" style="43" customWidth="1"/>
    <col min="2814" max="2814" width="17" style="43" customWidth="1"/>
    <col min="2815" max="2815" width="37" style="43" customWidth="1"/>
    <col min="2816" max="2816" width="17.375" style="43" customWidth="1"/>
    <col min="2817" max="3066" width="9" style="43" customWidth="1"/>
    <col min="3067" max="3067" width="29.625" style="43" customWidth="1"/>
    <col min="3068" max="3068" width="12.75" style="43"/>
    <col min="3069" max="3069" width="29.75" style="43" customWidth="1"/>
    <col min="3070" max="3070" width="17" style="43" customWidth="1"/>
    <col min="3071" max="3071" width="37" style="43" customWidth="1"/>
    <col min="3072" max="3072" width="17.375" style="43" customWidth="1"/>
    <col min="3073" max="3322" width="9" style="43" customWidth="1"/>
    <col min="3323" max="3323" width="29.625" style="43" customWidth="1"/>
    <col min="3324" max="3324" width="12.75" style="43"/>
    <col min="3325" max="3325" width="29.75" style="43" customWidth="1"/>
    <col min="3326" max="3326" width="17" style="43" customWidth="1"/>
    <col min="3327" max="3327" width="37" style="43" customWidth="1"/>
    <col min="3328" max="3328" width="17.375" style="43" customWidth="1"/>
    <col min="3329" max="3578" width="9" style="43" customWidth="1"/>
    <col min="3579" max="3579" width="29.625" style="43" customWidth="1"/>
    <col min="3580" max="3580" width="12.75" style="43"/>
    <col min="3581" max="3581" width="29.75" style="43" customWidth="1"/>
    <col min="3582" max="3582" width="17" style="43" customWidth="1"/>
    <col min="3583" max="3583" width="37" style="43" customWidth="1"/>
    <col min="3584" max="3584" width="17.375" style="43" customWidth="1"/>
    <col min="3585" max="3834" width="9" style="43" customWidth="1"/>
    <col min="3835" max="3835" width="29.625" style="43" customWidth="1"/>
    <col min="3836" max="3836" width="12.75" style="43"/>
    <col min="3837" max="3837" width="29.75" style="43" customWidth="1"/>
    <col min="3838" max="3838" width="17" style="43" customWidth="1"/>
    <col min="3839" max="3839" width="37" style="43" customWidth="1"/>
    <col min="3840" max="3840" width="17.375" style="43" customWidth="1"/>
    <col min="3841" max="4090" width="9" style="43" customWidth="1"/>
    <col min="4091" max="4091" width="29.625" style="43" customWidth="1"/>
    <col min="4092" max="4092" width="12.75" style="43"/>
    <col min="4093" max="4093" width="29.75" style="43" customWidth="1"/>
    <col min="4094" max="4094" width="17" style="43" customWidth="1"/>
    <col min="4095" max="4095" width="37" style="43" customWidth="1"/>
    <col min="4096" max="4096" width="17.375" style="43" customWidth="1"/>
    <col min="4097" max="4346" width="9" style="43" customWidth="1"/>
    <col min="4347" max="4347" width="29.625" style="43" customWidth="1"/>
    <col min="4348" max="4348" width="12.75" style="43"/>
    <col min="4349" max="4349" width="29.75" style="43" customWidth="1"/>
    <col min="4350" max="4350" width="17" style="43" customWidth="1"/>
    <col min="4351" max="4351" width="37" style="43" customWidth="1"/>
    <col min="4352" max="4352" width="17.375" style="43" customWidth="1"/>
    <col min="4353" max="4602" width="9" style="43" customWidth="1"/>
    <col min="4603" max="4603" width="29.625" style="43" customWidth="1"/>
    <col min="4604" max="4604" width="12.75" style="43"/>
    <col min="4605" max="4605" width="29.75" style="43" customWidth="1"/>
    <col min="4606" max="4606" width="17" style="43" customWidth="1"/>
    <col min="4607" max="4607" width="37" style="43" customWidth="1"/>
    <col min="4608" max="4608" width="17.375" style="43" customWidth="1"/>
    <col min="4609" max="4858" width="9" style="43" customWidth="1"/>
    <col min="4859" max="4859" width="29.625" style="43" customWidth="1"/>
    <col min="4860" max="4860" width="12.75" style="43"/>
    <col min="4861" max="4861" width="29.75" style="43" customWidth="1"/>
    <col min="4862" max="4862" width="17" style="43" customWidth="1"/>
    <col min="4863" max="4863" width="37" style="43" customWidth="1"/>
    <col min="4864" max="4864" width="17.375" style="43" customWidth="1"/>
    <col min="4865" max="5114" width="9" style="43" customWidth="1"/>
    <col min="5115" max="5115" width="29.625" style="43" customWidth="1"/>
    <col min="5116" max="5116" width="12.75" style="43"/>
    <col min="5117" max="5117" width="29.75" style="43" customWidth="1"/>
    <col min="5118" max="5118" width="17" style="43" customWidth="1"/>
    <col min="5119" max="5119" width="37" style="43" customWidth="1"/>
    <col min="5120" max="5120" width="17.375" style="43" customWidth="1"/>
    <col min="5121" max="5370" width="9" style="43" customWidth="1"/>
    <col min="5371" max="5371" width="29.625" style="43" customWidth="1"/>
    <col min="5372" max="5372" width="12.75" style="43"/>
    <col min="5373" max="5373" width="29.75" style="43" customWidth="1"/>
    <col min="5374" max="5374" width="17" style="43" customWidth="1"/>
    <col min="5375" max="5375" width="37" style="43" customWidth="1"/>
    <col min="5376" max="5376" width="17.375" style="43" customWidth="1"/>
    <col min="5377" max="5626" width="9" style="43" customWidth="1"/>
    <col min="5627" max="5627" width="29.625" style="43" customWidth="1"/>
    <col min="5628" max="5628" width="12.75" style="43"/>
    <col min="5629" max="5629" width="29.75" style="43" customWidth="1"/>
    <col min="5630" max="5630" width="17" style="43" customWidth="1"/>
    <col min="5631" max="5631" width="37" style="43" customWidth="1"/>
    <col min="5632" max="5632" width="17.375" style="43" customWidth="1"/>
    <col min="5633" max="5882" width="9" style="43" customWidth="1"/>
    <col min="5883" max="5883" width="29.625" style="43" customWidth="1"/>
    <col min="5884" max="5884" width="12.75" style="43"/>
    <col min="5885" max="5885" width="29.75" style="43" customWidth="1"/>
    <col min="5886" max="5886" width="17" style="43" customWidth="1"/>
    <col min="5887" max="5887" width="37" style="43" customWidth="1"/>
    <col min="5888" max="5888" width="17.375" style="43" customWidth="1"/>
    <col min="5889" max="6138" width="9" style="43" customWidth="1"/>
    <col min="6139" max="6139" width="29.625" style="43" customWidth="1"/>
    <col min="6140" max="6140" width="12.75" style="43"/>
    <col min="6141" max="6141" width="29.75" style="43" customWidth="1"/>
    <col min="6142" max="6142" width="17" style="43" customWidth="1"/>
    <col min="6143" max="6143" width="37" style="43" customWidth="1"/>
    <col min="6144" max="6144" width="17.375" style="43" customWidth="1"/>
    <col min="6145" max="6394" width="9" style="43" customWidth="1"/>
    <col min="6395" max="6395" width="29.625" style="43" customWidth="1"/>
    <col min="6396" max="6396" width="12.75" style="43"/>
    <col min="6397" max="6397" width="29.75" style="43" customWidth="1"/>
    <col min="6398" max="6398" width="17" style="43" customWidth="1"/>
    <col min="6399" max="6399" width="37" style="43" customWidth="1"/>
    <col min="6400" max="6400" width="17.375" style="43" customWidth="1"/>
    <col min="6401" max="6650" width="9" style="43" customWidth="1"/>
    <col min="6651" max="6651" width="29.625" style="43" customWidth="1"/>
    <col min="6652" max="6652" width="12.75" style="43"/>
    <col min="6653" max="6653" width="29.75" style="43" customWidth="1"/>
    <col min="6654" max="6654" width="17" style="43" customWidth="1"/>
    <col min="6655" max="6655" width="37" style="43" customWidth="1"/>
    <col min="6656" max="6656" width="17.375" style="43" customWidth="1"/>
    <col min="6657" max="6906" width="9" style="43" customWidth="1"/>
    <col min="6907" max="6907" width="29.625" style="43" customWidth="1"/>
    <col min="6908" max="6908" width="12.75" style="43"/>
    <col min="6909" max="6909" width="29.75" style="43" customWidth="1"/>
    <col min="6910" max="6910" width="17" style="43" customWidth="1"/>
    <col min="6911" max="6911" width="37" style="43" customWidth="1"/>
    <col min="6912" max="6912" width="17.375" style="43" customWidth="1"/>
    <col min="6913" max="7162" width="9" style="43" customWidth="1"/>
    <col min="7163" max="7163" width="29.625" style="43" customWidth="1"/>
    <col min="7164" max="7164" width="12.75" style="43"/>
    <col min="7165" max="7165" width="29.75" style="43" customWidth="1"/>
    <col min="7166" max="7166" width="17" style="43" customWidth="1"/>
    <col min="7167" max="7167" width="37" style="43" customWidth="1"/>
    <col min="7168" max="7168" width="17.375" style="43" customWidth="1"/>
    <col min="7169" max="7418" width="9" style="43" customWidth="1"/>
    <col min="7419" max="7419" width="29.625" style="43" customWidth="1"/>
    <col min="7420" max="7420" width="12.75" style="43"/>
    <col min="7421" max="7421" width="29.75" style="43" customWidth="1"/>
    <col min="7422" max="7422" width="17" style="43" customWidth="1"/>
    <col min="7423" max="7423" width="37" style="43" customWidth="1"/>
    <col min="7424" max="7424" width="17.375" style="43" customWidth="1"/>
    <col min="7425" max="7674" width="9" style="43" customWidth="1"/>
    <col min="7675" max="7675" width="29.625" style="43" customWidth="1"/>
    <col min="7676" max="7676" width="12.75" style="43"/>
    <col min="7677" max="7677" width="29.75" style="43" customWidth="1"/>
    <col min="7678" max="7678" width="17" style="43" customWidth="1"/>
    <col min="7679" max="7679" width="37" style="43" customWidth="1"/>
    <col min="7680" max="7680" width="17.375" style="43" customWidth="1"/>
    <col min="7681" max="7930" width="9" style="43" customWidth="1"/>
    <col min="7931" max="7931" width="29.625" style="43" customWidth="1"/>
    <col min="7932" max="7932" width="12.75" style="43"/>
    <col min="7933" max="7933" width="29.75" style="43" customWidth="1"/>
    <col min="7934" max="7934" width="17" style="43" customWidth="1"/>
    <col min="7935" max="7935" width="37" style="43" customWidth="1"/>
    <col min="7936" max="7936" width="17.375" style="43" customWidth="1"/>
    <col min="7937" max="8186" width="9" style="43" customWidth="1"/>
    <col min="8187" max="8187" width="29.625" style="43" customWidth="1"/>
    <col min="8188" max="8188" width="12.75" style="43"/>
    <col min="8189" max="8189" width="29.75" style="43" customWidth="1"/>
    <col min="8190" max="8190" width="17" style="43" customWidth="1"/>
    <col min="8191" max="8191" width="37" style="43" customWidth="1"/>
    <col min="8192" max="8192" width="17.375" style="43" customWidth="1"/>
    <col min="8193" max="8442" width="9" style="43" customWidth="1"/>
    <col min="8443" max="8443" width="29.625" style="43" customWidth="1"/>
    <col min="8444" max="8444" width="12.75" style="43"/>
    <col min="8445" max="8445" width="29.75" style="43" customWidth="1"/>
    <col min="8446" max="8446" width="17" style="43" customWidth="1"/>
    <col min="8447" max="8447" width="37" style="43" customWidth="1"/>
    <col min="8448" max="8448" width="17.375" style="43" customWidth="1"/>
    <col min="8449" max="8698" width="9" style="43" customWidth="1"/>
    <col min="8699" max="8699" width="29.625" style="43" customWidth="1"/>
    <col min="8700" max="8700" width="12.75" style="43"/>
    <col min="8701" max="8701" width="29.75" style="43" customWidth="1"/>
    <col min="8702" max="8702" width="17" style="43" customWidth="1"/>
    <col min="8703" max="8703" width="37" style="43" customWidth="1"/>
    <col min="8704" max="8704" width="17.375" style="43" customWidth="1"/>
    <col min="8705" max="8954" width="9" style="43" customWidth="1"/>
    <col min="8955" max="8955" width="29.625" style="43" customWidth="1"/>
    <col min="8956" max="8956" width="12.75" style="43"/>
    <col min="8957" max="8957" width="29.75" style="43" customWidth="1"/>
    <col min="8958" max="8958" width="17" style="43" customWidth="1"/>
    <col min="8959" max="8959" width="37" style="43" customWidth="1"/>
    <col min="8960" max="8960" width="17.375" style="43" customWidth="1"/>
    <col min="8961" max="9210" width="9" style="43" customWidth="1"/>
    <col min="9211" max="9211" width="29.625" style="43" customWidth="1"/>
    <col min="9212" max="9212" width="12.75" style="43"/>
    <col min="9213" max="9213" width="29.75" style="43" customWidth="1"/>
    <col min="9214" max="9214" width="17" style="43" customWidth="1"/>
    <col min="9215" max="9215" width="37" style="43" customWidth="1"/>
    <col min="9216" max="9216" width="17.375" style="43" customWidth="1"/>
    <col min="9217" max="9466" width="9" style="43" customWidth="1"/>
    <col min="9467" max="9467" width="29.625" style="43" customWidth="1"/>
    <col min="9468" max="9468" width="12.75" style="43"/>
    <col min="9469" max="9469" width="29.75" style="43" customWidth="1"/>
    <col min="9470" max="9470" width="17" style="43" customWidth="1"/>
    <col min="9471" max="9471" width="37" style="43" customWidth="1"/>
    <col min="9472" max="9472" width="17.375" style="43" customWidth="1"/>
    <col min="9473" max="9722" width="9" style="43" customWidth="1"/>
    <col min="9723" max="9723" width="29.625" style="43" customWidth="1"/>
    <col min="9724" max="9724" width="12.75" style="43"/>
    <col min="9725" max="9725" width="29.75" style="43" customWidth="1"/>
    <col min="9726" max="9726" width="17" style="43" customWidth="1"/>
    <col min="9727" max="9727" width="37" style="43" customWidth="1"/>
    <col min="9728" max="9728" width="17.375" style="43" customWidth="1"/>
    <col min="9729" max="9978" width="9" style="43" customWidth="1"/>
    <col min="9979" max="9979" width="29.625" style="43" customWidth="1"/>
    <col min="9980" max="9980" width="12.75" style="43"/>
    <col min="9981" max="9981" width="29.75" style="43" customWidth="1"/>
    <col min="9982" max="9982" width="17" style="43" customWidth="1"/>
    <col min="9983" max="9983" width="37" style="43" customWidth="1"/>
    <col min="9984" max="9984" width="17.375" style="43" customWidth="1"/>
    <col min="9985" max="10234" width="9" style="43" customWidth="1"/>
    <col min="10235" max="10235" width="29.625" style="43" customWidth="1"/>
    <col min="10236" max="10236" width="12.75" style="43"/>
    <col min="10237" max="10237" width="29.75" style="43" customWidth="1"/>
    <col min="10238" max="10238" width="17" style="43" customWidth="1"/>
    <col min="10239" max="10239" width="37" style="43" customWidth="1"/>
    <col min="10240" max="10240" width="17.375" style="43" customWidth="1"/>
    <col min="10241" max="10490" width="9" style="43" customWidth="1"/>
    <col min="10491" max="10491" width="29.625" style="43" customWidth="1"/>
    <col min="10492" max="10492" width="12.75" style="43"/>
    <col min="10493" max="10493" width="29.75" style="43" customWidth="1"/>
    <col min="10494" max="10494" width="17" style="43" customWidth="1"/>
    <col min="10495" max="10495" width="37" style="43" customWidth="1"/>
    <col min="10496" max="10496" width="17.375" style="43" customWidth="1"/>
    <col min="10497" max="10746" width="9" style="43" customWidth="1"/>
    <col min="10747" max="10747" width="29.625" style="43" customWidth="1"/>
    <col min="10748" max="10748" width="12.75" style="43"/>
    <col min="10749" max="10749" width="29.75" style="43" customWidth="1"/>
    <col min="10750" max="10750" width="17" style="43" customWidth="1"/>
    <col min="10751" max="10751" width="37" style="43" customWidth="1"/>
    <col min="10752" max="10752" width="17.375" style="43" customWidth="1"/>
    <col min="10753" max="11002" width="9" style="43" customWidth="1"/>
    <col min="11003" max="11003" width="29.625" style="43" customWidth="1"/>
    <col min="11004" max="11004" width="12.75" style="43"/>
    <col min="11005" max="11005" width="29.75" style="43" customWidth="1"/>
    <col min="11006" max="11006" width="17" style="43" customWidth="1"/>
    <col min="11007" max="11007" width="37" style="43" customWidth="1"/>
    <col min="11008" max="11008" width="17.375" style="43" customWidth="1"/>
    <col min="11009" max="11258" width="9" style="43" customWidth="1"/>
    <col min="11259" max="11259" width="29.625" style="43" customWidth="1"/>
    <col min="11260" max="11260" width="12.75" style="43"/>
    <col min="11261" max="11261" width="29.75" style="43" customWidth="1"/>
    <col min="11262" max="11262" width="17" style="43" customWidth="1"/>
    <col min="11263" max="11263" width="37" style="43" customWidth="1"/>
    <col min="11264" max="11264" width="17.375" style="43" customWidth="1"/>
    <col min="11265" max="11514" width="9" style="43" customWidth="1"/>
    <col min="11515" max="11515" width="29.625" style="43" customWidth="1"/>
    <col min="11516" max="11516" width="12.75" style="43"/>
    <col min="11517" max="11517" width="29.75" style="43" customWidth="1"/>
    <col min="11518" max="11518" width="17" style="43" customWidth="1"/>
    <col min="11519" max="11519" width="37" style="43" customWidth="1"/>
    <col min="11520" max="11520" width="17.375" style="43" customWidth="1"/>
    <col min="11521" max="11770" width="9" style="43" customWidth="1"/>
    <col min="11771" max="11771" width="29.625" style="43" customWidth="1"/>
    <col min="11772" max="11772" width="12.75" style="43"/>
    <col min="11773" max="11773" width="29.75" style="43" customWidth="1"/>
    <col min="11774" max="11774" width="17" style="43" customWidth="1"/>
    <col min="11775" max="11775" width="37" style="43" customWidth="1"/>
    <col min="11776" max="11776" width="17.375" style="43" customWidth="1"/>
    <col min="11777" max="12026" width="9" style="43" customWidth="1"/>
    <col min="12027" max="12027" width="29.625" style="43" customWidth="1"/>
    <col min="12028" max="12028" width="12.75" style="43"/>
    <col min="12029" max="12029" width="29.75" style="43" customWidth="1"/>
    <col min="12030" max="12030" width="17" style="43" customWidth="1"/>
    <col min="12031" max="12031" width="37" style="43" customWidth="1"/>
    <col min="12032" max="12032" width="17.375" style="43" customWidth="1"/>
    <col min="12033" max="12282" width="9" style="43" customWidth="1"/>
    <col min="12283" max="12283" width="29.625" style="43" customWidth="1"/>
    <col min="12284" max="12284" width="12.75" style="43"/>
    <col min="12285" max="12285" width="29.75" style="43" customWidth="1"/>
    <col min="12286" max="12286" width="17" style="43" customWidth="1"/>
    <col min="12287" max="12287" width="37" style="43" customWidth="1"/>
    <col min="12288" max="12288" width="17.375" style="43" customWidth="1"/>
    <col min="12289" max="12538" width="9" style="43" customWidth="1"/>
    <col min="12539" max="12539" width="29.625" style="43" customWidth="1"/>
    <col min="12540" max="12540" width="12.75" style="43"/>
    <col min="12541" max="12541" width="29.75" style="43" customWidth="1"/>
    <col min="12542" max="12542" width="17" style="43" customWidth="1"/>
    <col min="12543" max="12543" width="37" style="43" customWidth="1"/>
    <col min="12544" max="12544" width="17.375" style="43" customWidth="1"/>
    <col min="12545" max="12794" width="9" style="43" customWidth="1"/>
    <col min="12795" max="12795" width="29.625" style="43" customWidth="1"/>
    <col min="12796" max="12796" width="12.75" style="43"/>
    <col min="12797" max="12797" width="29.75" style="43" customWidth="1"/>
    <col min="12798" max="12798" width="17" style="43" customWidth="1"/>
    <col min="12799" max="12799" width="37" style="43" customWidth="1"/>
    <col min="12800" max="12800" width="17.375" style="43" customWidth="1"/>
    <col min="12801" max="13050" width="9" style="43" customWidth="1"/>
    <col min="13051" max="13051" width="29.625" style="43" customWidth="1"/>
    <col min="13052" max="13052" width="12.75" style="43"/>
    <col min="13053" max="13053" width="29.75" style="43" customWidth="1"/>
    <col min="13054" max="13054" width="17" style="43" customWidth="1"/>
    <col min="13055" max="13055" width="37" style="43" customWidth="1"/>
    <col min="13056" max="13056" width="17.375" style="43" customWidth="1"/>
    <col min="13057" max="13306" width="9" style="43" customWidth="1"/>
    <col min="13307" max="13307" width="29.625" style="43" customWidth="1"/>
    <col min="13308" max="13308" width="12.75" style="43"/>
    <col min="13309" max="13309" width="29.75" style="43" customWidth="1"/>
    <col min="13310" max="13310" width="17" style="43" customWidth="1"/>
    <col min="13311" max="13311" width="37" style="43" customWidth="1"/>
    <col min="13312" max="13312" width="17.375" style="43" customWidth="1"/>
    <col min="13313" max="13562" width="9" style="43" customWidth="1"/>
    <col min="13563" max="13563" width="29.625" style="43" customWidth="1"/>
    <col min="13564" max="13564" width="12.75" style="43"/>
    <col min="13565" max="13565" width="29.75" style="43" customWidth="1"/>
    <col min="13566" max="13566" width="17" style="43" customWidth="1"/>
    <col min="13567" max="13567" width="37" style="43" customWidth="1"/>
    <col min="13568" max="13568" width="17.375" style="43" customWidth="1"/>
    <col min="13569" max="13818" width="9" style="43" customWidth="1"/>
    <col min="13819" max="13819" width="29.625" style="43" customWidth="1"/>
    <col min="13820" max="13820" width="12.75" style="43"/>
    <col min="13821" max="13821" width="29.75" style="43" customWidth="1"/>
    <col min="13822" max="13822" width="17" style="43" customWidth="1"/>
    <col min="13823" max="13823" width="37" style="43" customWidth="1"/>
    <col min="13824" max="13824" width="17.375" style="43" customWidth="1"/>
    <col min="13825" max="14074" width="9" style="43" customWidth="1"/>
    <col min="14075" max="14075" width="29.625" style="43" customWidth="1"/>
    <col min="14076" max="14076" width="12.75" style="43"/>
    <col min="14077" max="14077" width="29.75" style="43" customWidth="1"/>
    <col min="14078" max="14078" width="17" style="43" customWidth="1"/>
    <col min="14079" max="14079" width="37" style="43" customWidth="1"/>
    <col min="14080" max="14080" width="17.375" style="43" customWidth="1"/>
    <col min="14081" max="14330" width="9" style="43" customWidth="1"/>
    <col min="14331" max="14331" width="29.625" style="43" customWidth="1"/>
    <col min="14332" max="14332" width="12.75" style="43"/>
    <col min="14333" max="14333" width="29.75" style="43" customWidth="1"/>
    <col min="14334" max="14334" width="17" style="43" customWidth="1"/>
    <col min="14335" max="14335" width="37" style="43" customWidth="1"/>
    <col min="14336" max="14336" width="17.375" style="43" customWidth="1"/>
    <col min="14337" max="14586" width="9" style="43" customWidth="1"/>
    <col min="14587" max="14587" width="29.625" style="43" customWidth="1"/>
    <col min="14588" max="14588" width="12.75" style="43"/>
    <col min="14589" max="14589" width="29.75" style="43" customWidth="1"/>
    <col min="14590" max="14590" width="17" style="43" customWidth="1"/>
    <col min="14591" max="14591" width="37" style="43" customWidth="1"/>
    <col min="14592" max="14592" width="17.375" style="43" customWidth="1"/>
    <col min="14593" max="14842" width="9" style="43" customWidth="1"/>
    <col min="14843" max="14843" width="29.625" style="43" customWidth="1"/>
    <col min="14844" max="14844" width="12.75" style="43"/>
    <col min="14845" max="14845" width="29.75" style="43" customWidth="1"/>
    <col min="14846" max="14846" width="17" style="43" customWidth="1"/>
    <col min="14847" max="14847" width="37" style="43" customWidth="1"/>
    <col min="14848" max="14848" width="17.375" style="43" customWidth="1"/>
    <col min="14849" max="15098" width="9" style="43" customWidth="1"/>
    <col min="15099" max="15099" width="29.625" style="43" customWidth="1"/>
    <col min="15100" max="15100" width="12.75" style="43"/>
    <col min="15101" max="15101" width="29.75" style="43" customWidth="1"/>
    <col min="15102" max="15102" width="17" style="43" customWidth="1"/>
    <col min="15103" max="15103" width="37" style="43" customWidth="1"/>
    <col min="15104" max="15104" width="17.375" style="43" customWidth="1"/>
    <col min="15105" max="15354" width="9" style="43" customWidth="1"/>
    <col min="15355" max="15355" width="29.625" style="43" customWidth="1"/>
    <col min="15356" max="15356" width="12.75" style="43"/>
    <col min="15357" max="15357" width="29.75" style="43" customWidth="1"/>
    <col min="15358" max="15358" width="17" style="43" customWidth="1"/>
    <col min="15359" max="15359" width="37" style="43" customWidth="1"/>
    <col min="15360" max="15360" width="17.375" style="43" customWidth="1"/>
    <col min="15361" max="15610" width="9" style="43" customWidth="1"/>
    <col min="15611" max="15611" width="29.625" style="43" customWidth="1"/>
    <col min="15612" max="15612" width="12.75" style="43"/>
    <col min="15613" max="15613" width="29.75" style="43" customWidth="1"/>
    <col min="15614" max="15614" width="17" style="43" customWidth="1"/>
    <col min="15615" max="15615" width="37" style="43" customWidth="1"/>
    <col min="15616" max="15616" width="17.375" style="43" customWidth="1"/>
    <col min="15617" max="15866" width="9" style="43" customWidth="1"/>
    <col min="15867" max="15867" width="29.625" style="43" customWidth="1"/>
    <col min="15868" max="15868" width="12.75" style="43"/>
    <col min="15869" max="15869" width="29.75" style="43" customWidth="1"/>
    <col min="15870" max="15870" width="17" style="43" customWidth="1"/>
    <col min="15871" max="15871" width="37" style="43" customWidth="1"/>
    <col min="15872" max="15872" width="17.375" style="43" customWidth="1"/>
    <col min="15873" max="16122" width="9" style="43" customWidth="1"/>
    <col min="16123" max="16123" width="29.625" style="43" customWidth="1"/>
    <col min="16124" max="16124" width="12.75" style="43"/>
    <col min="16125" max="16125" width="29.75" style="43" customWidth="1"/>
    <col min="16126" max="16126" width="17" style="43" customWidth="1"/>
    <col min="16127" max="16127" width="37" style="43" customWidth="1"/>
    <col min="16128" max="16128" width="17.375" style="43" customWidth="1"/>
    <col min="16129" max="16378" width="9" style="43" customWidth="1"/>
    <col min="16379" max="16379" width="29.625" style="43" customWidth="1"/>
    <col min="16380" max="16384" width="12.75" style="43"/>
  </cols>
  <sheetData>
    <row r="1" ht="37.5" customHeight="1" spans="1:2">
      <c r="A1" s="47" t="s">
        <v>1296</v>
      </c>
      <c r="B1" s="47"/>
    </row>
    <row r="2" ht="45.75" customHeight="1" spans="1:4">
      <c r="A2" s="48" t="s">
        <v>1297</v>
      </c>
      <c r="B2" s="48"/>
      <c r="C2" s="48"/>
      <c r="D2" s="48"/>
    </row>
    <row r="3" s="42" customFormat="1" ht="30.75" customHeight="1" spans="1:4">
      <c r="A3" s="49"/>
      <c r="B3" s="50"/>
      <c r="C3" s="51"/>
      <c r="D3" s="52" t="s">
        <v>393</v>
      </c>
    </row>
    <row r="4" s="42" customFormat="1" ht="24" customHeight="1" spans="1:4">
      <c r="A4" s="53" t="s">
        <v>394</v>
      </c>
      <c r="B4" s="53" t="s">
        <v>395</v>
      </c>
      <c r="C4" s="53" t="s">
        <v>396</v>
      </c>
      <c r="D4" s="54" t="s">
        <v>395</v>
      </c>
    </row>
    <row r="5" s="42" customFormat="1" ht="20.1" customHeight="1" spans="1:4">
      <c r="A5" s="53" t="s">
        <v>447</v>
      </c>
      <c r="B5" s="55">
        <v>111237</v>
      </c>
      <c r="C5" s="53" t="s">
        <v>447</v>
      </c>
      <c r="D5" s="55">
        <f>B5</f>
        <v>111237</v>
      </c>
    </row>
    <row r="6" s="42" customFormat="1" ht="20.1" customHeight="1" spans="1:4">
      <c r="A6" s="56" t="s">
        <v>448</v>
      </c>
      <c r="B6" s="55">
        <v>111237</v>
      </c>
      <c r="C6" s="57" t="s">
        <v>75</v>
      </c>
      <c r="D6" s="55">
        <v>77866</v>
      </c>
    </row>
    <row r="7" s="42" customFormat="1" ht="20.1" customHeight="1" spans="1:5">
      <c r="A7" s="58" t="s">
        <v>511</v>
      </c>
      <c r="B7" s="59">
        <v>111237</v>
      </c>
      <c r="C7" s="58" t="s">
        <v>1298</v>
      </c>
      <c r="D7" s="59">
        <v>77866</v>
      </c>
      <c r="E7" s="60"/>
    </row>
    <row r="8" s="42" customFormat="1" ht="20.1" customHeight="1" spans="1:4">
      <c r="A8" s="58"/>
      <c r="B8" s="59"/>
      <c r="C8" s="61" t="s">
        <v>1299</v>
      </c>
      <c r="D8" s="59">
        <v>77866</v>
      </c>
    </row>
    <row r="9" s="42" customFormat="1" ht="20.1" customHeight="1" spans="1:4">
      <c r="A9" s="62"/>
      <c r="B9" s="63">
        <f>B11</f>
        <v>0</v>
      </c>
      <c r="C9" s="62" t="s">
        <v>398</v>
      </c>
      <c r="D9" s="55">
        <v>33371</v>
      </c>
    </row>
    <row r="10" s="42" customFormat="1" ht="20.1" customHeight="1" spans="1:4">
      <c r="A10" s="62"/>
      <c r="B10" s="63"/>
      <c r="C10" s="58" t="s">
        <v>516</v>
      </c>
      <c r="D10" s="59">
        <v>33371</v>
      </c>
    </row>
    <row r="11" s="42" customFormat="1" ht="20.1" hidden="1" customHeight="1" spans="1:4">
      <c r="A11" s="58"/>
      <c r="B11" s="64"/>
      <c r="C11" s="58" t="s">
        <v>1300</v>
      </c>
      <c r="D11" s="64"/>
    </row>
    <row r="12" s="42" customFormat="1" ht="36" customHeight="1" spans="1:4">
      <c r="A12" s="65" t="s">
        <v>1301</v>
      </c>
      <c r="B12" s="65"/>
      <c r="C12" s="65"/>
      <c r="D12" s="65"/>
    </row>
    <row r="13" s="42" customFormat="1" ht="20.1" customHeight="1" spans="1:5">
      <c r="A13" s="43"/>
      <c r="B13" s="44"/>
      <c r="C13" s="45"/>
      <c r="D13" s="46"/>
      <c r="E13" s="66"/>
    </row>
    <row r="14" s="42" customFormat="1" ht="20.1" customHeight="1" spans="1:4">
      <c r="A14" s="43"/>
      <c r="B14" s="44"/>
      <c r="C14" s="45"/>
      <c r="D14" s="46"/>
    </row>
  </sheetData>
  <mergeCells count="3">
    <mergeCell ref="A1:B1"/>
    <mergeCell ref="A2:D2"/>
    <mergeCell ref="A12:D12"/>
  </mergeCells>
  <printOptions horizontalCentered="1"/>
  <pageMargins left="0.236220472440945" right="0.236220472440945" top="0.590551181102362" bottom="0.31496062992126" header="0.590551181102362" footer="0.31496062992126"/>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FF00"/>
  </sheetPr>
  <dimension ref="A1:L355"/>
  <sheetViews>
    <sheetView showZeros="0" workbookViewId="0">
      <selection activeCell="A2" sqref="A2:B2"/>
    </sheetView>
  </sheetViews>
  <sheetFormatPr defaultColWidth="9" defaultRowHeight="21.95" customHeight="1"/>
  <cols>
    <col min="1" max="1" width="56.625" style="123" customWidth="1"/>
    <col min="2" max="2" width="27.25" style="412" customWidth="1"/>
    <col min="3" max="3" width="8.25" style="413" customWidth="1"/>
    <col min="4" max="6" width="9" style="413"/>
    <col min="7" max="16384" width="9" style="123"/>
  </cols>
  <sheetData>
    <row r="1" customHeight="1" spans="1:2">
      <c r="A1" s="99" t="s">
        <v>70</v>
      </c>
      <c r="B1" s="99"/>
    </row>
    <row r="2" s="122" customFormat="1" ht="29.25" customHeight="1" spans="1:6">
      <c r="A2" s="100" t="s">
        <v>71</v>
      </c>
      <c r="B2" s="100"/>
      <c r="C2" s="414"/>
      <c r="D2" s="414"/>
      <c r="E2" s="414"/>
      <c r="F2" s="414"/>
    </row>
    <row r="3" ht="22.5" customHeight="1" spans="1:2">
      <c r="A3" s="415" t="s">
        <v>72</v>
      </c>
      <c r="B3" s="415"/>
    </row>
    <row r="4" ht="22.5" customHeight="1" spans="1:2">
      <c r="A4" s="407" t="s">
        <v>73</v>
      </c>
      <c r="B4" s="407" t="s">
        <v>74</v>
      </c>
    </row>
    <row r="5" ht="20.1" customHeight="1" spans="1:2">
      <c r="A5" s="416" t="s">
        <v>75</v>
      </c>
      <c r="B5" s="417">
        <f>B6+B73+B81+B100+B120+B130+B142+B205+B233+B248+B265+B278+B289+B299+B307+B312+B314+B322+B328+B338+B341</f>
        <v>2687725</v>
      </c>
    </row>
    <row r="6" ht="16.5" customHeight="1" spans="1:2">
      <c r="A6" s="418" t="s">
        <v>76</v>
      </c>
      <c r="B6" s="147">
        <v>100127</v>
      </c>
    </row>
    <row r="7" ht="16.5" customHeight="1" spans="1:2">
      <c r="A7" s="418" t="s">
        <v>77</v>
      </c>
      <c r="B7" s="147">
        <v>78</v>
      </c>
    </row>
    <row r="8" ht="16.5" customHeight="1" spans="1:2">
      <c r="A8" s="418" t="s">
        <v>78</v>
      </c>
      <c r="B8" s="147">
        <v>78</v>
      </c>
    </row>
    <row r="9" ht="16.5" customHeight="1" spans="1:2">
      <c r="A9" s="418" t="s">
        <v>79</v>
      </c>
      <c r="B9" s="147">
        <v>9</v>
      </c>
    </row>
    <row r="10" ht="16.5" customHeight="1" spans="1:2">
      <c r="A10" s="418" t="s">
        <v>80</v>
      </c>
      <c r="B10" s="147">
        <v>9</v>
      </c>
    </row>
    <row r="11" ht="16.5" customHeight="1" spans="1:2">
      <c r="A11" s="418" t="s">
        <v>81</v>
      </c>
      <c r="B11" s="147">
        <v>55672</v>
      </c>
    </row>
    <row r="12" ht="16.5" customHeight="1" spans="1:2">
      <c r="A12" s="418" t="s">
        <v>82</v>
      </c>
      <c r="B12" s="147">
        <v>23085</v>
      </c>
    </row>
    <row r="13" ht="16.5" customHeight="1" spans="1:2">
      <c r="A13" s="418" t="s">
        <v>83</v>
      </c>
      <c r="B13" s="147">
        <v>11293</v>
      </c>
    </row>
    <row r="14" ht="16.5" customHeight="1" spans="1:2">
      <c r="A14" s="418" t="s">
        <v>84</v>
      </c>
      <c r="B14" s="147">
        <v>37</v>
      </c>
    </row>
    <row r="15" ht="16.5" customHeight="1" spans="1:2">
      <c r="A15" s="418" t="s">
        <v>85</v>
      </c>
      <c r="B15" s="147">
        <v>361</v>
      </c>
    </row>
    <row r="16" ht="16.5" customHeight="1" spans="1:6">
      <c r="A16" s="418" t="s">
        <v>86</v>
      </c>
      <c r="B16" s="147">
        <v>20896</v>
      </c>
      <c r="C16" s="123"/>
      <c r="D16" s="123"/>
      <c r="E16" s="123"/>
      <c r="F16" s="123"/>
    </row>
    <row r="17" ht="16.5" customHeight="1" spans="1:6">
      <c r="A17" s="418" t="s">
        <v>87</v>
      </c>
      <c r="B17" s="147">
        <v>797</v>
      </c>
      <c r="C17" s="123"/>
      <c r="D17" s="123"/>
      <c r="E17" s="123"/>
      <c r="F17" s="123"/>
    </row>
    <row r="18" ht="16.5" customHeight="1" spans="1:6">
      <c r="A18" s="418" t="s">
        <v>83</v>
      </c>
      <c r="B18" s="147">
        <v>221</v>
      </c>
      <c r="C18" s="123"/>
      <c r="D18" s="123"/>
      <c r="E18" s="123"/>
      <c r="F18" s="123"/>
    </row>
    <row r="19" ht="16.5" customHeight="1" spans="1:6">
      <c r="A19" s="418" t="s">
        <v>88</v>
      </c>
      <c r="B19" s="147">
        <v>576</v>
      </c>
      <c r="C19" s="123"/>
      <c r="D19" s="123"/>
      <c r="E19" s="123"/>
      <c r="F19" s="123"/>
    </row>
    <row r="20" ht="16.5" customHeight="1" spans="1:6">
      <c r="A20" s="418" t="s">
        <v>89</v>
      </c>
      <c r="B20" s="147">
        <v>1071</v>
      </c>
      <c r="C20" s="123"/>
      <c r="D20" s="123"/>
      <c r="E20" s="123"/>
      <c r="F20" s="123"/>
    </row>
    <row r="21" ht="16.5" customHeight="1" spans="1:6">
      <c r="A21" s="418" t="s">
        <v>82</v>
      </c>
      <c r="B21" s="147">
        <v>511</v>
      </c>
      <c r="C21" s="123"/>
      <c r="D21" s="123"/>
      <c r="E21" s="123"/>
      <c r="F21" s="123"/>
    </row>
    <row r="22" ht="16.5" customHeight="1" spans="1:6">
      <c r="A22" s="418" t="s">
        <v>83</v>
      </c>
      <c r="B22" s="147">
        <v>69</v>
      </c>
      <c r="C22" s="123"/>
      <c r="D22" s="123"/>
      <c r="E22" s="123"/>
      <c r="F22" s="123"/>
    </row>
    <row r="23" ht="16.5" customHeight="1" spans="1:6">
      <c r="A23" s="418" t="s">
        <v>90</v>
      </c>
      <c r="B23" s="147">
        <v>309</v>
      </c>
      <c r="C23" s="123"/>
      <c r="D23" s="123"/>
      <c r="E23" s="123"/>
      <c r="F23" s="123"/>
    </row>
    <row r="24" ht="16.5" customHeight="1" spans="1:6">
      <c r="A24" s="418" t="s">
        <v>91</v>
      </c>
      <c r="B24" s="147">
        <v>182</v>
      </c>
      <c r="C24" s="123"/>
      <c r="D24" s="123"/>
      <c r="E24" s="123"/>
      <c r="F24" s="123"/>
    </row>
    <row r="25" ht="16.5" customHeight="1" spans="1:6">
      <c r="A25" s="418" t="s">
        <v>92</v>
      </c>
      <c r="B25" s="147">
        <v>1812</v>
      </c>
      <c r="C25" s="123"/>
      <c r="D25" s="123"/>
      <c r="E25" s="123"/>
      <c r="F25" s="123"/>
    </row>
    <row r="26" ht="16.5" customHeight="1" spans="1:6">
      <c r="A26" s="418" t="s">
        <v>82</v>
      </c>
      <c r="B26" s="147">
        <v>575</v>
      </c>
      <c r="C26" s="123"/>
      <c r="D26" s="123"/>
      <c r="E26" s="123"/>
      <c r="F26" s="123"/>
    </row>
    <row r="27" ht="16.5" customHeight="1" spans="1:6">
      <c r="A27" s="418" t="s">
        <v>83</v>
      </c>
      <c r="B27" s="147">
        <v>223</v>
      </c>
      <c r="C27" s="123"/>
      <c r="D27" s="123"/>
      <c r="E27" s="123"/>
      <c r="F27" s="123"/>
    </row>
    <row r="28" ht="16.5" customHeight="1" spans="1:6">
      <c r="A28" s="418" t="s">
        <v>93</v>
      </c>
      <c r="B28" s="147">
        <v>1014</v>
      </c>
      <c r="C28" s="123"/>
      <c r="D28" s="123"/>
      <c r="E28" s="123"/>
      <c r="F28" s="123"/>
    </row>
    <row r="29" ht="16.5" customHeight="1" spans="1:6">
      <c r="A29" s="418" t="s">
        <v>94</v>
      </c>
      <c r="B29" s="147">
        <v>5495</v>
      </c>
      <c r="C29" s="123"/>
      <c r="D29" s="123"/>
      <c r="E29" s="123"/>
      <c r="F29" s="123"/>
    </row>
    <row r="30" ht="16.5" customHeight="1" spans="1:6">
      <c r="A30" s="418" t="s">
        <v>95</v>
      </c>
      <c r="B30" s="147">
        <v>5495</v>
      </c>
      <c r="C30" s="123"/>
      <c r="D30" s="123"/>
      <c r="E30" s="123"/>
      <c r="F30" s="123"/>
    </row>
    <row r="31" ht="16.5" customHeight="1" spans="1:6">
      <c r="A31" s="418" t="s">
        <v>96</v>
      </c>
      <c r="B31" s="147">
        <v>3000</v>
      </c>
      <c r="C31" s="123"/>
      <c r="D31" s="123"/>
      <c r="E31" s="123"/>
      <c r="F31" s="123"/>
    </row>
    <row r="32" ht="16.5" customHeight="1" spans="1:2">
      <c r="A32" s="418" t="s">
        <v>97</v>
      </c>
      <c r="B32" s="147">
        <v>3000</v>
      </c>
    </row>
    <row r="33" ht="16.5" customHeight="1" spans="1:2">
      <c r="A33" s="418" t="s">
        <v>98</v>
      </c>
      <c r="B33" s="147">
        <v>16161</v>
      </c>
    </row>
    <row r="34" ht="16.5" customHeight="1" spans="1:2">
      <c r="A34" s="418" t="s">
        <v>99</v>
      </c>
      <c r="B34" s="147">
        <v>1183</v>
      </c>
    </row>
    <row r="35" ht="16.5" customHeight="1" spans="1:2">
      <c r="A35" s="418" t="s">
        <v>100</v>
      </c>
      <c r="B35" s="147">
        <v>14978</v>
      </c>
    </row>
    <row r="36" ht="16.5" customHeight="1" spans="1:2">
      <c r="A36" s="418" t="s">
        <v>101</v>
      </c>
      <c r="B36" s="147">
        <v>298</v>
      </c>
    </row>
    <row r="37" ht="16.5" customHeight="1" spans="1:2">
      <c r="A37" s="418" t="s">
        <v>102</v>
      </c>
      <c r="B37" s="147">
        <v>298</v>
      </c>
    </row>
    <row r="38" ht="16.5" customHeight="1" spans="1:2">
      <c r="A38" s="418" t="s">
        <v>103</v>
      </c>
      <c r="B38" s="147">
        <v>1525</v>
      </c>
    </row>
    <row r="39" ht="16.5" customHeight="1" spans="1:2">
      <c r="A39" s="418" t="s">
        <v>104</v>
      </c>
      <c r="B39" s="147">
        <v>368</v>
      </c>
    </row>
    <row r="40" ht="16.5" customHeight="1" spans="1:2">
      <c r="A40" s="418" t="s">
        <v>105</v>
      </c>
      <c r="B40" s="147">
        <v>1157</v>
      </c>
    </row>
    <row r="41" ht="16.5" customHeight="1" spans="1:2">
      <c r="A41" s="418" t="s">
        <v>106</v>
      </c>
      <c r="B41" s="147">
        <v>368</v>
      </c>
    </row>
    <row r="42" ht="16.5" customHeight="1" spans="1:2">
      <c r="A42" s="418" t="s">
        <v>107</v>
      </c>
      <c r="B42" s="147">
        <v>6</v>
      </c>
    </row>
    <row r="43" ht="16.5" customHeight="1" spans="1:2">
      <c r="A43" s="418" t="s">
        <v>108</v>
      </c>
      <c r="B43" s="147">
        <v>8</v>
      </c>
    </row>
    <row r="44" ht="16.5" customHeight="1" spans="1:2">
      <c r="A44" s="418" t="s">
        <v>85</v>
      </c>
      <c r="B44" s="147">
        <v>344</v>
      </c>
    </row>
    <row r="45" ht="16.5" customHeight="1" spans="1:2">
      <c r="A45" s="418" t="s">
        <v>109</v>
      </c>
      <c r="B45" s="147">
        <v>10</v>
      </c>
    </row>
    <row r="46" ht="16.5" customHeight="1" spans="1:12">
      <c r="A46" s="418" t="s">
        <v>110</v>
      </c>
      <c r="B46" s="147">
        <v>4</v>
      </c>
      <c r="G46" s="413"/>
      <c r="H46" s="413"/>
      <c r="I46" s="413"/>
      <c r="J46" s="413"/>
      <c r="K46" s="413"/>
      <c r="L46" s="413"/>
    </row>
    <row r="47" ht="16.5" customHeight="1" spans="1:12">
      <c r="A47" s="418" t="s">
        <v>111</v>
      </c>
      <c r="B47" s="147">
        <v>4</v>
      </c>
      <c r="G47" s="413"/>
      <c r="H47" s="413"/>
      <c r="I47" s="413"/>
      <c r="J47" s="413"/>
      <c r="K47" s="413"/>
      <c r="L47" s="413"/>
    </row>
    <row r="48" ht="16.5" customHeight="1" spans="1:6">
      <c r="A48" s="418" t="s">
        <v>112</v>
      </c>
      <c r="B48" s="147">
        <v>676</v>
      </c>
      <c r="C48" s="123"/>
      <c r="D48" s="123"/>
      <c r="E48" s="123"/>
      <c r="F48" s="123"/>
    </row>
    <row r="49" ht="16.5" customHeight="1" spans="1:6">
      <c r="A49" s="418" t="s">
        <v>82</v>
      </c>
      <c r="B49" s="147">
        <v>379</v>
      </c>
      <c r="C49" s="123"/>
      <c r="D49" s="123"/>
      <c r="E49" s="123"/>
      <c r="F49" s="123"/>
    </row>
    <row r="50" ht="16.5" customHeight="1" spans="1:6">
      <c r="A50" s="418" t="s">
        <v>113</v>
      </c>
      <c r="B50" s="147">
        <v>214</v>
      </c>
      <c r="C50" s="123"/>
      <c r="D50" s="123"/>
      <c r="E50" s="123"/>
      <c r="F50" s="123"/>
    </row>
    <row r="51" ht="16.5" customHeight="1" spans="1:6">
      <c r="A51" s="418" t="s">
        <v>114</v>
      </c>
      <c r="B51" s="147">
        <v>83</v>
      </c>
      <c r="C51" s="123"/>
      <c r="D51" s="123"/>
      <c r="E51" s="123"/>
      <c r="F51" s="123"/>
    </row>
    <row r="52" ht="16.5" customHeight="1" spans="1:6">
      <c r="A52" s="418" t="s">
        <v>115</v>
      </c>
      <c r="B52" s="147">
        <v>733</v>
      </c>
      <c r="C52" s="123"/>
      <c r="D52" s="123"/>
      <c r="E52" s="123"/>
      <c r="F52" s="123"/>
    </row>
    <row r="53" ht="16.5" customHeight="1" spans="1:6">
      <c r="A53" s="418" t="s">
        <v>83</v>
      </c>
      <c r="B53" s="147">
        <v>320</v>
      </c>
      <c r="C53" s="123"/>
      <c r="D53" s="123"/>
      <c r="E53" s="123"/>
      <c r="F53" s="123"/>
    </row>
    <row r="54" ht="16.5" customHeight="1" spans="1:6">
      <c r="A54" s="418" t="s">
        <v>116</v>
      </c>
      <c r="B54" s="147">
        <v>413</v>
      </c>
      <c r="C54" s="123"/>
      <c r="D54" s="123"/>
      <c r="E54" s="123"/>
      <c r="F54" s="123"/>
    </row>
    <row r="55" ht="16.5" customHeight="1" spans="1:6">
      <c r="A55" s="418" t="s">
        <v>117</v>
      </c>
      <c r="B55" s="147">
        <v>1512</v>
      </c>
      <c r="C55" s="123"/>
      <c r="D55" s="123"/>
      <c r="E55" s="123"/>
      <c r="F55" s="123"/>
    </row>
    <row r="56" ht="16.5" customHeight="1" spans="1:6">
      <c r="A56" s="418" t="s">
        <v>118</v>
      </c>
      <c r="B56" s="147">
        <v>1512</v>
      </c>
      <c r="C56" s="123"/>
      <c r="D56" s="123"/>
      <c r="E56" s="123"/>
      <c r="F56" s="123"/>
    </row>
    <row r="57" ht="16.5" customHeight="1" spans="1:6">
      <c r="A57" s="418" t="s">
        <v>119</v>
      </c>
      <c r="B57" s="147">
        <v>63</v>
      </c>
      <c r="C57" s="123"/>
      <c r="D57" s="123"/>
      <c r="E57" s="123"/>
      <c r="F57" s="123"/>
    </row>
    <row r="58" ht="16.5" customHeight="1" spans="1:6">
      <c r="A58" s="418" t="s">
        <v>120</v>
      </c>
      <c r="B58" s="147">
        <v>63</v>
      </c>
      <c r="C58" s="123"/>
      <c r="D58" s="123"/>
      <c r="E58" s="123"/>
      <c r="F58" s="123"/>
    </row>
    <row r="59" ht="16.5" customHeight="1" spans="1:6">
      <c r="A59" s="418" t="s">
        <v>121</v>
      </c>
      <c r="B59" s="147">
        <v>1057</v>
      </c>
      <c r="C59" s="123"/>
      <c r="D59" s="123"/>
      <c r="E59" s="123"/>
      <c r="F59" s="123"/>
    </row>
    <row r="60" ht="16.5" customHeight="1" spans="1:6">
      <c r="A60" s="418" t="s">
        <v>85</v>
      </c>
      <c r="B60" s="147">
        <v>167</v>
      </c>
      <c r="C60" s="123"/>
      <c r="D60" s="123"/>
      <c r="E60" s="123"/>
      <c r="F60" s="123"/>
    </row>
    <row r="61" ht="16.5" customHeight="1" spans="1:6">
      <c r="A61" s="418" t="s">
        <v>122</v>
      </c>
      <c r="B61" s="147">
        <v>890</v>
      </c>
      <c r="C61" s="123"/>
      <c r="D61" s="123"/>
      <c r="E61" s="123"/>
      <c r="F61" s="123"/>
    </row>
    <row r="62" ht="16.5" customHeight="1" spans="1:6">
      <c r="A62" s="418" t="s">
        <v>123</v>
      </c>
      <c r="B62" s="147">
        <v>10</v>
      </c>
      <c r="C62" s="123"/>
      <c r="D62" s="123"/>
      <c r="E62" s="123"/>
      <c r="F62" s="123"/>
    </row>
    <row r="63" ht="16.5" customHeight="1" spans="1:6">
      <c r="A63" s="418" t="s">
        <v>124</v>
      </c>
      <c r="B63" s="147">
        <v>4</v>
      </c>
      <c r="C63" s="123"/>
      <c r="D63" s="123"/>
      <c r="E63" s="123"/>
      <c r="F63" s="123"/>
    </row>
    <row r="64" ht="16.5" customHeight="1" spans="1:6">
      <c r="A64" s="418" t="s">
        <v>125</v>
      </c>
      <c r="B64" s="147">
        <v>6</v>
      </c>
      <c r="C64" s="123"/>
      <c r="D64" s="123"/>
      <c r="E64" s="123"/>
      <c r="F64" s="123"/>
    </row>
    <row r="65" ht="16.5" customHeight="1" spans="1:6">
      <c r="A65" s="418" t="s">
        <v>126</v>
      </c>
      <c r="B65" s="147">
        <v>1488</v>
      </c>
      <c r="C65" s="123"/>
      <c r="D65" s="123"/>
      <c r="E65" s="123"/>
      <c r="F65" s="123"/>
    </row>
    <row r="66" ht="16.5" customHeight="1" spans="1:6">
      <c r="A66" s="418" t="s">
        <v>127</v>
      </c>
      <c r="B66" s="147">
        <v>1488</v>
      </c>
      <c r="C66" s="123"/>
      <c r="D66" s="123"/>
      <c r="E66" s="123"/>
      <c r="F66" s="123"/>
    </row>
    <row r="67" ht="16.5" customHeight="1" spans="1:6">
      <c r="A67" s="418" t="s">
        <v>128</v>
      </c>
      <c r="B67" s="147">
        <v>8298</v>
      </c>
      <c r="C67" s="123"/>
      <c r="D67" s="123"/>
      <c r="E67" s="123"/>
      <c r="F67" s="123"/>
    </row>
    <row r="68" ht="16.5" customHeight="1" spans="1:6">
      <c r="A68" s="418" t="s">
        <v>82</v>
      </c>
      <c r="B68" s="147">
        <v>6168</v>
      </c>
      <c r="C68" s="123"/>
      <c r="D68" s="123"/>
      <c r="E68" s="123"/>
      <c r="F68" s="123"/>
    </row>
    <row r="69" ht="16.5" customHeight="1" spans="1:6">
      <c r="A69" s="418" t="s">
        <v>129</v>
      </c>
      <c r="B69" s="147">
        <v>1025</v>
      </c>
      <c r="C69" s="123"/>
      <c r="D69" s="123"/>
      <c r="E69" s="123"/>
      <c r="F69" s="123"/>
    </row>
    <row r="70" ht="16.5" customHeight="1" spans="1:6">
      <c r="A70" s="418" t="s">
        <v>130</v>
      </c>
      <c r="B70" s="147">
        <v>670</v>
      </c>
      <c r="C70" s="123"/>
      <c r="D70" s="123"/>
      <c r="E70" s="123"/>
      <c r="F70" s="123"/>
    </row>
    <row r="71" ht="16.5" customHeight="1" spans="1:6">
      <c r="A71" s="418" t="s">
        <v>131</v>
      </c>
      <c r="B71" s="147">
        <v>22</v>
      </c>
      <c r="C71" s="123"/>
      <c r="D71" s="123"/>
      <c r="E71" s="123"/>
      <c r="F71" s="123"/>
    </row>
    <row r="72" ht="16.5" customHeight="1" spans="1:6">
      <c r="A72" s="418" t="s">
        <v>132</v>
      </c>
      <c r="B72" s="147">
        <v>413</v>
      </c>
      <c r="C72" s="123"/>
      <c r="D72" s="123"/>
      <c r="E72" s="123"/>
      <c r="F72" s="123"/>
    </row>
    <row r="73" ht="16.5" customHeight="1" spans="1:6">
      <c r="A73" s="418" t="s">
        <v>133</v>
      </c>
      <c r="B73" s="147">
        <v>216</v>
      </c>
      <c r="C73" s="123"/>
      <c r="D73" s="123"/>
      <c r="E73" s="123"/>
      <c r="F73" s="123"/>
    </row>
    <row r="74" ht="16.5" customHeight="1" spans="1:6">
      <c r="A74" s="418" t="s">
        <v>134</v>
      </c>
      <c r="B74" s="147">
        <v>146</v>
      </c>
      <c r="C74" s="123"/>
      <c r="D74" s="123"/>
      <c r="E74" s="123"/>
      <c r="F74" s="123"/>
    </row>
    <row r="75" ht="16.5" customHeight="1" spans="1:6">
      <c r="A75" s="418" t="s">
        <v>135</v>
      </c>
      <c r="B75" s="147">
        <v>70</v>
      </c>
      <c r="C75" s="123"/>
      <c r="D75" s="123"/>
      <c r="E75" s="123"/>
      <c r="F75" s="123"/>
    </row>
    <row r="76" ht="16.5" customHeight="1" spans="1:6">
      <c r="A76" s="418" t="s">
        <v>136</v>
      </c>
      <c r="B76" s="147">
        <v>5</v>
      </c>
      <c r="C76" s="123"/>
      <c r="D76" s="123"/>
      <c r="E76" s="123"/>
      <c r="F76" s="123"/>
    </row>
    <row r="77" ht="16.5" customHeight="1" spans="1:6">
      <c r="A77" s="418" t="s">
        <v>137</v>
      </c>
      <c r="B77" s="147">
        <v>22</v>
      </c>
      <c r="C77" s="123"/>
      <c r="D77" s="123"/>
      <c r="E77" s="123"/>
      <c r="F77" s="123"/>
    </row>
    <row r="78" ht="16.5" customHeight="1" spans="1:6">
      <c r="A78" s="418" t="s">
        <v>138</v>
      </c>
      <c r="B78" s="147">
        <v>49</v>
      </c>
      <c r="C78" s="123"/>
      <c r="D78" s="123"/>
      <c r="E78" s="123"/>
      <c r="F78" s="123"/>
    </row>
    <row r="79" ht="16.5" customHeight="1" spans="1:6">
      <c r="A79" s="418" t="s">
        <v>139</v>
      </c>
      <c r="B79" s="147">
        <v>70</v>
      </c>
      <c r="C79" s="123"/>
      <c r="D79" s="123"/>
      <c r="E79" s="123"/>
      <c r="F79" s="123"/>
    </row>
    <row r="80" ht="16.5" customHeight="1" spans="1:6">
      <c r="A80" s="418" t="s">
        <v>140</v>
      </c>
      <c r="B80" s="147">
        <v>70</v>
      </c>
      <c r="C80" s="123"/>
      <c r="D80" s="123"/>
      <c r="E80" s="123"/>
      <c r="F80" s="123"/>
    </row>
    <row r="81" ht="16.5" customHeight="1" spans="1:6">
      <c r="A81" s="418" t="s">
        <v>141</v>
      </c>
      <c r="B81" s="147">
        <v>81735</v>
      </c>
      <c r="C81" s="123"/>
      <c r="D81" s="123"/>
      <c r="E81" s="123"/>
      <c r="F81" s="123"/>
    </row>
    <row r="82" ht="16.5" customHeight="1" spans="1:6">
      <c r="A82" s="418" t="s">
        <v>142</v>
      </c>
      <c r="B82" s="147">
        <v>67176</v>
      </c>
      <c r="C82" s="123"/>
      <c r="D82" s="123"/>
      <c r="E82" s="123"/>
      <c r="F82" s="123"/>
    </row>
    <row r="83" ht="16.5" customHeight="1" spans="1:6">
      <c r="A83" s="418" t="s">
        <v>82</v>
      </c>
      <c r="B83" s="147">
        <v>42781</v>
      </c>
      <c r="C83" s="123"/>
      <c r="D83" s="123"/>
      <c r="E83" s="123"/>
      <c r="F83" s="123"/>
    </row>
    <row r="84" ht="16.5" customHeight="1" spans="1:6">
      <c r="A84" s="418" t="s">
        <v>130</v>
      </c>
      <c r="B84" s="147">
        <v>6490</v>
      </c>
      <c r="C84" s="123"/>
      <c r="D84" s="123"/>
      <c r="E84" s="123"/>
      <c r="F84" s="123"/>
    </row>
    <row r="85" ht="16.5" customHeight="1" spans="1:6">
      <c r="A85" s="418" t="s">
        <v>143</v>
      </c>
      <c r="B85" s="147">
        <v>1205</v>
      </c>
      <c r="C85" s="123"/>
      <c r="D85" s="123"/>
      <c r="E85" s="123"/>
      <c r="F85" s="123"/>
    </row>
    <row r="86" ht="16.5" customHeight="1" spans="1:6">
      <c r="A86" s="418" t="s">
        <v>144</v>
      </c>
      <c r="B86" s="147">
        <v>40</v>
      </c>
      <c r="C86" s="123"/>
      <c r="D86" s="123"/>
      <c r="E86" s="123"/>
      <c r="F86" s="123"/>
    </row>
    <row r="87" ht="16.5" customHeight="1" spans="1:6">
      <c r="A87" s="418" t="s">
        <v>145</v>
      </c>
      <c r="B87" s="147">
        <v>16660</v>
      </c>
      <c r="C87" s="123"/>
      <c r="D87" s="123"/>
      <c r="E87" s="123"/>
      <c r="F87" s="123"/>
    </row>
    <row r="88" ht="16.5" customHeight="1" spans="1:6">
      <c r="A88" s="418" t="s">
        <v>146</v>
      </c>
      <c r="B88" s="147">
        <v>610</v>
      </c>
      <c r="C88" s="123"/>
      <c r="D88" s="123"/>
      <c r="E88" s="123"/>
      <c r="F88" s="123"/>
    </row>
    <row r="89" ht="16.5" customHeight="1" spans="1:6">
      <c r="A89" s="418" t="s">
        <v>147</v>
      </c>
      <c r="B89" s="147">
        <v>610</v>
      </c>
      <c r="C89" s="123"/>
      <c r="D89" s="123"/>
      <c r="E89" s="123"/>
      <c r="F89" s="123"/>
    </row>
    <row r="90" ht="16.5" customHeight="1" spans="1:6">
      <c r="A90" s="418" t="s">
        <v>148</v>
      </c>
      <c r="B90" s="147">
        <v>9818</v>
      </c>
      <c r="C90" s="123"/>
      <c r="D90" s="123"/>
      <c r="E90" s="123"/>
      <c r="F90" s="123"/>
    </row>
    <row r="91" ht="16.5" customHeight="1" spans="1:6">
      <c r="A91" s="418" t="s">
        <v>149</v>
      </c>
      <c r="B91" s="147">
        <v>9818</v>
      </c>
      <c r="C91" s="123"/>
      <c r="D91" s="123"/>
      <c r="E91" s="123"/>
      <c r="F91" s="123"/>
    </row>
    <row r="92" ht="16.5" customHeight="1" spans="1:6">
      <c r="A92" s="418" t="s">
        <v>150</v>
      </c>
      <c r="B92" s="147">
        <v>3025</v>
      </c>
      <c r="C92" s="123"/>
      <c r="D92" s="123"/>
      <c r="E92" s="123"/>
      <c r="F92" s="123"/>
    </row>
    <row r="93" ht="16.5" customHeight="1" spans="1:6">
      <c r="A93" s="418" t="s">
        <v>151</v>
      </c>
      <c r="B93" s="147">
        <v>357</v>
      </c>
      <c r="C93" s="123"/>
      <c r="D93" s="123"/>
      <c r="E93" s="123"/>
      <c r="F93" s="123"/>
    </row>
    <row r="94" ht="16.5" customHeight="1" spans="1:6">
      <c r="A94" s="418" t="s">
        <v>152</v>
      </c>
      <c r="B94" s="147">
        <v>34</v>
      </c>
      <c r="C94" s="123"/>
      <c r="D94" s="123"/>
      <c r="E94" s="123"/>
      <c r="F94" s="123"/>
    </row>
    <row r="95" ht="16.5" customHeight="1" spans="1:6">
      <c r="A95" s="418" t="s">
        <v>153</v>
      </c>
      <c r="B95" s="147">
        <v>196</v>
      </c>
      <c r="C95" s="123"/>
      <c r="D95" s="123"/>
      <c r="E95" s="123"/>
      <c r="F95" s="123"/>
    </row>
    <row r="96" ht="16.5" customHeight="1" spans="1:6">
      <c r="A96" s="418" t="s">
        <v>154</v>
      </c>
      <c r="B96" s="147">
        <v>2054</v>
      </c>
      <c r="C96" s="123"/>
      <c r="D96" s="123"/>
      <c r="E96" s="123"/>
      <c r="F96" s="123"/>
    </row>
    <row r="97" ht="16.5" customHeight="1" spans="1:6">
      <c r="A97" s="418" t="s">
        <v>85</v>
      </c>
      <c r="B97" s="147">
        <v>384</v>
      </c>
      <c r="C97" s="123"/>
      <c r="D97" s="123"/>
      <c r="E97" s="123"/>
      <c r="F97" s="123"/>
    </row>
    <row r="98" ht="16.5" customHeight="1" spans="1:6">
      <c r="A98" s="418" t="s">
        <v>155</v>
      </c>
      <c r="B98" s="147">
        <v>1106</v>
      </c>
      <c r="C98" s="123"/>
      <c r="D98" s="123"/>
      <c r="E98" s="123"/>
      <c r="F98" s="123"/>
    </row>
    <row r="99" ht="16.5" customHeight="1" spans="1:6">
      <c r="A99" s="418" t="s">
        <v>156</v>
      </c>
      <c r="B99" s="147">
        <v>1106</v>
      </c>
      <c r="C99" s="123"/>
      <c r="D99" s="123"/>
      <c r="E99" s="123"/>
      <c r="F99" s="123"/>
    </row>
    <row r="100" ht="16.5" customHeight="1" spans="1:6">
      <c r="A100" s="418" t="s">
        <v>157</v>
      </c>
      <c r="B100" s="147">
        <v>213340</v>
      </c>
      <c r="C100" s="123"/>
      <c r="D100" s="123"/>
      <c r="E100" s="123"/>
      <c r="F100" s="123"/>
    </row>
    <row r="101" ht="16.5" customHeight="1" spans="1:6">
      <c r="A101" s="418" t="s">
        <v>158</v>
      </c>
      <c r="B101" s="147">
        <v>1362</v>
      </c>
      <c r="C101" s="123"/>
      <c r="D101" s="123"/>
      <c r="E101" s="123"/>
      <c r="F101" s="123"/>
    </row>
    <row r="102" ht="16.5" customHeight="1" spans="1:6">
      <c r="A102" s="418" t="s">
        <v>82</v>
      </c>
      <c r="B102" s="147">
        <v>680</v>
      </c>
      <c r="C102" s="123"/>
      <c r="D102" s="123"/>
      <c r="E102" s="123"/>
      <c r="F102" s="123"/>
    </row>
    <row r="103" ht="16.5" customHeight="1" spans="1:6">
      <c r="A103" s="418" t="s">
        <v>83</v>
      </c>
      <c r="B103" s="147">
        <v>153</v>
      </c>
      <c r="C103" s="123"/>
      <c r="D103" s="123"/>
      <c r="E103" s="123"/>
      <c r="F103" s="123"/>
    </row>
    <row r="104" ht="16.5" customHeight="1" spans="1:6">
      <c r="A104" s="418" t="s">
        <v>159</v>
      </c>
      <c r="B104" s="147">
        <v>529</v>
      </c>
      <c r="C104" s="123"/>
      <c r="D104" s="123"/>
      <c r="E104" s="123"/>
      <c r="F104" s="123"/>
    </row>
    <row r="105" ht="16.5" customHeight="1" spans="1:6">
      <c r="A105" s="418" t="s">
        <v>160</v>
      </c>
      <c r="B105" s="147">
        <v>174068</v>
      </c>
      <c r="C105" s="123"/>
      <c r="D105" s="123"/>
      <c r="E105" s="123"/>
      <c r="F105" s="123"/>
    </row>
    <row r="106" ht="16.5" customHeight="1" spans="1:6">
      <c r="A106" s="418" t="s">
        <v>161</v>
      </c>
      <c r="B106" s="147">
        <v>29224</v>
      </c>
      <c r="C106" s="123"/>
      <c r="D106" s="123"/>
      <c r="E106" s="123"/>
      <c r="F106" s="123"/>
    </row>
    <row r="107" ht="16.5" customHeight="1" spans="1:6">
      <c r="A107" s="418" t="s">
        <v>162</v>
      </c>
      <c r="B107" s="147">
        <v>83015</v>
      </c>
      <c r="C107" s="123"/>
      <c r="D107" s="123"/>
      <c r="E107" s="123"/>
      <c r="F107" s="123"/>
    </row>
    <row r="108" ht="16.5" customHeight="1" spans="1:6">
      <c r="A108" s="418" t="s">
        <v>163</v>
      </c>
      <c r="B108" s="147">
        <v>49105</v>
      </c>
      <c r="C108" s="123"/>
      <c r="D108" s="123"/>
      <c r="E108" s="123"/>
      <c r="F108" s="123"/>
    </row>
    <row r="109" ht="16.5" customHeight="1" spans="1:6">
      <c r="A109" s="418" t="s">
        <v>164</v>
      </c>
      <c r="B109" s="147">
        <v>12483</v>
      </c>
      <c r="C109" s="123"/>
      <c r="D109" s="123"/>
      <c r="E109" s="123"/>
      <c r="F109" s="123"/>
    </row>
    <row r="110" ht="16.5" customHeight="1" spans="1:6">
      <c r="A110" s="418" t="s">
        <v>165</v>
      </c>
      <c r="B110" s="147">
        <v>241</v>
      </c>
      <c r="C110" s="123"/>
      <c r="D110" s="123"/>
      <c r="E110" s="123"/>
      <c r="F110" s="123"/>
    </row>
    <row r="111" ht="16.5" customHeight="1" spans="1:6">
      <c r="A111" s="418" t="s">
        <v>166</v>
      </c>
      <c r="B111" s="147">
        <v>363</v>
      </c>
      <c r="C111" s="123"/>
      <c r="D111" s="123"/>
      <c r="E111" s="123"/>
      <c r="F111" s="123"/>
    </row>
    <row r="112" ht="16.5" customHeight="1" spans="1:6">
      <c r="A112" s="418" t="s">
        <v>167</v>
      </c>
      <c r="B112" s="147">
        <v>3</v>
      </c>
      <c r="C112" s="123"/>
      <c r="D112" s="123"/>
      <c r="E112" s="123"/>
      <c r="F112" s="123"/>
    </row>
    <row r="113" ht="16.5" customHeight="1" spans="1:6">
      <c r="A113" s="418" t="s">
        <v>168</v>
      </c>
      <c r="B113" s="147">
        <v>360</v>
      </c>
      <c r="C113" s="123"/>
      <c r="D113" s="123"/>
      <c r="E113" s="123"/>
      <c r="F113" s="123"/>
    </row>
    <row r="114" ht="16.5" customHeight="1" spans="1:6">
      <c r="A114" s="418" t="s">
        <v>169</v>
      </c>
      <c r="B114" s="147">
        <v>1270</v>
      </c>
      <c r="C114" s="123"/>
      <c r="D114" s="123"/>
      <c r="E114" s="123"/>
      <c r="F114" s="123"/>
    </row>
    <row r="115" ht="16.5" customHeight="1" spans="1:6">
      <c r="A115" s="418" t="s">
        <v>170</v>
      </c>
      <c r="B115" s="147">
        <v>33</v>
      </c>
      <c r="C115" s="123"/>
      <c r="D115" s="123"/>
      <c r="E115" s="123"/>
      <c r="F115" s="123"/>
    </row>
    <row r="116" ht="16.5" customHeight="1" spans="1:6">
      <c r="A116" s="418" t="s">
        <v>171</v>
      </c>
      <c r="B116" s="147">
        <v>1237</v>
      </c>
      <c r="C116" s="123"/>
      <c r="D116" s="123"/>
      <c r="E116" s="123"/>
      <c r="F116" s="123"/>
    </row>
    <row r="117" ht="16.5" customHeight="1" spans="1:6">
      <c r="A117" s="418" t="s">
        <v>172</v>
      </c>
      <c r="B117" s="147">
        <v>36277</v>
      </c>
      <c r="C117" s="123"/>
      <c r="D117" s="123"/>
      <c r="E117" s="123"/>
      <c r="F117" s="123"/>
    </row>
    <row r="118" ht="16.5" customHeight="1" spans="1:6">
      <c r="A118" s="418" t="s">
        <v>173</v>
      </c>
      <c r="B118" s="147">
        <v>28409</v>
      </c>
      <c r="C118" s="123"/>
      <c r="D118" s="123"/>
      <c r="E118" s="123"/>
      <c r="F118" s="123"/>
    </row>
    <row r="119" ht="16.5" customHeight="1" spans="1:6">
      <c r="A119" s="418" t="s">
        <v>174</v>
      </c>
      <c r="B119" s="147">
        <v>7868</v>
      </c>
      <c r="C119" s="123"/>
      <c r="D119" s="123"/>
      <c r="E119" s="123"/>
      <c r="F119" s="123"/>
    </row>
    <row r="120" ht="16.5" customHeight="1" spans="1:6">
      <c r="A120" s="418" t="s">
        <v>175</v>
      </c>
      <c r="B120" s="147">
        <v>60535</v>
      </c>
      <c r="C120" s="123"/>
      <c r="D120" s="123"/>
      <c r="E120" s="123"/>
      <c r="F120" s="123"/>
    </row>
    <row r="121" ht="16.5" customHeight="1" spans="1:6">
      <c r="A121" s="418" t="s">
        <v>176</v>
      </c>
      <c r="B121" s="147">
        <v>9009</v>
      </c>
      <c r="C121" s="123"/>
      <c r="D121" s="123"/>
      <c r="E121" s="123"/>
      <c r="F121" s="123"/>
    </row>
    <row r="122" ht="16.5" customHeight="1" spans="1:6">
      <c r="A122" s="418" t="s">
        <v>177</v>
      </c>
      <c r="B122" s="147">
        <v>9009</v>
      </c>
      <c r="C122" s="123"/>
      <c r="D122" s="123"/>
      <c r="E122" s="123"/>
      <c r="F122" s="123"/>
    </row>
    <row r="123" ht="16.5" customHeight="1" spans="1:6">
      <c r="A123" s="418" t="s">
        <v>178</v>
      </c>
      <c r="B123" s="147">
        <v>558</v>
      </c>
      <c r="C123" s="123"/>
      <c r="D123" s="123"/>
      <c r="E123" s="123"/>
      <c r="F123" s="123"/>
    </row>
    <row r="124" ht="16.5" customHeight="1" spans="1:6">
      <c r="A124" s="418" t="s">
        <v>179</v>
      </c>
      <c r="B124" s="147">
        <v>537</v>
      </c>
      <c r="C124" s="123"/>
      <c r="D124" s="123"/>
      <c r="E124" s="123"/>
      <c r="F124" s="123"/>
    </row>
    <row r="125" ht="16.5" customHeight="1" spans="1:6">
      <c r="A125" s="418" t="s">
        <v>180</v>
      </c>
      <c r="B125" s="147">
        <v>21</v>
      </c>
      <c r="C125" s="123"/>
      <c r="D125" s="123"/>
      <c r="E125" s="123"/>
      <c r="F125" s="123"/>
    </row>
    <row r="126" ht="16.5" customHeight="1" spans="1:6">
      <c r="A126" s="418" t="s">
        <v>181</v>
      </c>
      <c r="B126" s="147">
        <v>30</v>
      </c>
      <c r="C126" s="123"/>
      <c r="D126" s="123"/>
      <c r="E126" s="123"/>
      <c r="F126" s="123"/>
    </row>
    <row r="127" ht="16.5" customHeight="1" spans="1:6">
      <c r="A127" s="418" t="s">
        <v>182</v>
      </c>
      <c r="B127" s="147">
        <v>30</v>
      </c>
      <c r="C127" s="123"/>
      <c r="D127" s="123"/>
      <c r="E127" s="123"/>
      <c r="F127" s="123"/>
    </row>
    <row r="128" ht="16.5" customHeight="1" spans="1:6">
      <c r="A128" s="418" t="s">
        <v>183</v>
      </c>
      <c r="B128" s="147">
        <v>50938</v>
      </c>
      <c r="C128" s="123"/>
      <c r="D128" s="123"/>
      <c r="E128" s="123"/>
      <c r="F128" s="123"/>
    </row>
    <row r="129" ht="16.5" customHeight="1" spans="1:6">
      <c r="A129" s="418" t="s">
        <v>184</v>
      </c>
      <c r="B129" s="147">
        <v>50938</v>
      </c>
      <c r="C129" s="123"/>
      <c r="D129" s="123"/>
      <c r="E129" s="123"/>
      <c r="F129" s="123"/>
    </row>
    <row r="130" ht="16.5" customHeight="1" spans="1:6">
      <c r="A130" s="418" t="s">
        <v>185</v>
      </c>
      <c r="B130" s="147">
        <v>3759</v>
      </c>
      <c r="C130" s="123"/>
      <c r="D130" s="123"/>
      <c r="E130" s="123"/>
      <c r="F130" s="123"/>
    </row>
    <row r="131" ht="16.5" customHeight="1" spans="1:6">
      <c r="A131" s="418" t="s">
        <v>186</v>
      </c>
      <c r="B131" s="147">
        <v>3245</v>
      </c>
      <c r="C131" s="123"/>
      <c r="D131" s="123"/>
      <c r="E131" s="123"/>
      <c r="F131" s="123"/>
    </row>
    <row r="132" ht="16.5" customHeight="1" spans="1:6">
      <c r="A132" s="418" t="s">
        <v>82</v>
      </c>
      <c r="B132" s="147">
        <v>898</v>
      </c>
      <c r="C132" s="123"/>
      <c r="D132" s="123"/>
      <c r="E132" s="123"/>
      <c r="F132" s="123"/>
    </row>
    <row r="133" ht="16.5" customHeight="1" spans="1:6">
      <c r="A133" s="418" t="s">
        <v>187</v>
      </c>
      <c r="B133" s="147">
        <v>38</v>
      </c>
      <c r="C133" s="123"/>
      <c r="D133" s="123"/>
      <c r="E133" s="123"/>
      <c r="F133" s="123"/>
    </row>
    <row r="134" ht="16.5" customHeight="1" spans="1:6">
      <c r="A134" s="418" t="s">
        <v>188</v>
      </c>
      <c r="B134" s="147">
        <v>1554</v>
      </c>
      <c r="C134" s="123"/>
      <c r="D134" s="123"/>
      <c r="E134" s="123"/>
      <c r="F134" s="123"/>
    </row>
    <row r="135" ht="16.5" customHeight="1" spans="1:6">
      <c r="A135" s="418" t="s">
        <v>189</v>
      </c>
      <c r="B135" s="147">
        <v>42</v>
      </c>
      <c r="C135" s="123"/>
      <c r="D135" s="123"/>
      <c r="E135" s="123"/>
      <c r="F135" s="123"/>
    </row>
    <row r="136" ht="16.5" customHeight="1" spans="1:6">
      <c r="A136" s="418" t="s">
        <v>190</v>
      </c>
      <c r="B136" s="147">
        <v>113</v>
      </c>
      <c r="C136" s="123"/>
      <c r="D136" s="123"/>
      <c r="E136" s="123"/>
      <c r="F136" s="123"/>
    </row>
    <row r="137" ht="16.5" customHeight="1" spans="1:6">
      <c r="A137" s="418" t="s">
        <v>191</v>
      </c>
      <c r="B137" s="147">
        <v>600</v>
      </c>
      <c r="C137" s="123"/>
      <c r="D137" s="123"/>
      <c r="E137" s="123"/>
      <c r="F137" s="123"/>
    </row>
    <row r="138" ht="16.5" customHeight="1" spans="1:6">
      <c r="A138" s="418" t="s">
        <v>192</v>
      </c>
      <c r="B138" s="147">
        <v>36</v>
      </c>
      <c r="C138" s="123"/>
      <c r="D138" s="123"/>
      <c r="E138" s="123"/>
      <c r="F138" s="123"/>
    </row>
    <row r="139" ht="16.5" customHeight="1" spans="1:6">
      <c r="A139" s="418" t="s">
        <v>193</v>
      </c>
      <c r="B139" s="147">
        <v>36</v>
      </c>
      <c r="C139" s="123"/>
      <c r="D139" s="123"/>
      <c r="E139" s="123"/>
      <c r="F139" s="123"/>
    </row>
    <row r="140" ht="16.5" customHeight="1" spans="1:6">
      <c r="A140" s="418" t="s">
        <v>194</v>
      </c>
      <c r="B140" s="147">
        <v>478</v>
      </c>
      <c r="C140" s="123"/>
      <c r="D140" s="123"/>
      <c r="E140" s="123"/>
      <c r="F140" s="123"/>
    </row>
    <row r="141" ht="16.5" customHeight="1" spans="1:6">
      <c r="A141" s="418" t="s">
        <v>195</v>
      </c>
      <c r="B141" s="147">
        <v>478</v>
      </c>
      <c r="C141" s="123"/>
      <c r="D141" s="123"/>
      <c r="E141" s="123"/>
      <c r="F141" s="123"/>
    </row>
    <row r="142" ht="16.5" customHeight="1" spans="1:6">
      <c r="A142" s="418" t="s">
        <v>196</v>
      </c>
      <c r="B142" s="147">
        <v>37589</v>
      </c>
      <c r="C142" s="123"/>
      <c r="D142" s="123"/>
      <c r="E142" s="123"/>
      <c r="F142" s="123"/>
    </row>
    <row r="143" ht="16.5" customHeight="1" spans="1:6">
      <c r="A143" s="418" t="s">
        <v>197</v>
      </c>
      <c r="B143" s="147">
        <v>6848</v>
      </c>
      <c r="C143" s="123"/>
      <c r="D143" s="123"/>
      <c r="E143" s="123"/>
      <c r="F143" s="123"/>
    </row>
    <row r="144" ht="16.5" customHeight="1" spans="1:6">
      <c r="A144" s="418" t="s">
        <v>82</v>
      </c>
      <c r="B144" s="147">
        <v>3417</v>
      </c>
      <c r="C144" s="123"/>
      <c r="D144" s="123"/>
      <c r="E144" s="123"/>
      <c r="F144" s="123"/>
    </row>
    <row r="145" ht="16.5" customHeight="1" spans="1:6">
      <c r="A145" s="418" t="s">
        <v>83</v>
      </c>
      <c r="B145" s="147">
        <v>39</v>
      </c>
      <c r="C145" s="123"/>
      <c r="D145" s="123"/>
      <c r="E145" s="123"/>
      <c r="F145" s="123"/>
    </row>
    <row r="146" ht="16.5" customHeight="1" spans="1:6">
      <c r="A146" s="418" t="s">
        <v>198</v>
      </c>
      <c r="B146" s="147">
        <v>98</v>
      </c>
      <c r="C146" s="123"/>
      <c r="D146" s="123"/>
      <c r="E146" s="123"/>
      <c r="F146" s="123"/>
    </row>
    <row r="147" ht="16.5" customHeight="1" spans="1:6">
      <c r="A147" s="418" t="s">
        <v>199</v>
      </c>
      <c r="B147" s="147">
        <v>237</v>
      </c>
      <c r="C147" s="123"/>
      <c r="D147" s="123"/>
      <c r="E147" s="123"/>
      <c r="F147" s="123"/>
    </row>
    <row r="148" ht="16.5" customHeight="1" spans="1:6">
      <c r="A148" s="418" t="s">
        <v>200</v>
      </c>
      <c r="B148" s="147">
        <v>657</v>
      </c>
      <c r="C148" s="123"/>
      <c r="D148" s="123"/>
      <c r="E148" s="123"/>
      <c r="F148" s="123"/>
    </row>
    <row r="149" ht="16.5" customHeight="1" spans="1:6">
      <c r="A149" s="418" t="s">
        <v>201</v>
      </c>
      <c r="B149" s="147">
        <v>80</v>
      </c>
      <c r="C149" s="123"/>
      <c r="D149" s="123"/>
      <c r="E149" s="123"/>
      <c r="F149" s="123"/>
    </row>
    <row r="150" ht="16.5" customHeight="1" spans="1:6">
      <c r="A150" s="418" t="s">
        <v>202</v>
      </c>
      <c r="B150" s="147">
        <v>5</v>
      </c>
      <c r="C150" s="123"/>
      <c r="D150" s="123"/>
      <c r="E150" s="123"/>
      <c r="F150" s="123"/>
    </row>
    <row r="151" ht="16.5" customHeight="1" spans="1:6">
      <c r="A151" s="418" t="s">
        <v>203</v>
      </c>
      <c r="B151" s="147">
        <v>2315</v>
      </c>
      <c r="C151" s="123"/>
      <c r="D151" s="123"/>
      <c r="E151" s="123"/>
      <c r="F151" s="123"/>
    </row>
    <row r="152" ht="16.5" customHeight="1" spans="1:6">
      <c r="A152" s="418" t="s">
        <v>204</v>
      </c>
      <c r="B152" s="147">
        <v>3113</v>
      </c>
      <c r="C152" s="123"/>
      <c r="D152" s="123"/>
      <c r="E152" s="123"/>
      <c r="F152" s="123"/>
    </row>
    <row r="153" ht="16.5" customHeight="1" spans="1:6">
      <c r="A153" s="418" t="s">
        <v>205</v>
      </c>
      <c r="B153" s="147">
        <v>19</v>
      </c>
      <c r="C153" s="123"/>
      <c r="D153" s="123"/>
      <c r="E153" s="123"/>
      <c r="F153" s="123"/>
    </row>
    <row r="154" ht="16.5" customHeight="1" spans="1:6">
      <c r="A154" s="418" t="s">
        <v>206</v>
      </c>
      <c r="B154" s="147">
        <v>2168</v>
      </c>
      <c r="C154" s="123"/>
      <c r="D154" s="123"/>
      <c r="E154" s="123"/>
      <c r="F154" s="123"/>
    </row>
    <row r="155" ht="16.5" customHeight="1" spans="1:6">
      <c r="A155" s="418" t="s">
        <v>207</v>
      </c>
      <c r="B155" s="147">
        <v>926</v>
      </c>
      <c r="C155" s="123"/>
      <c r="D155" s="123"/>
      <c r="E155" s="123"/>
      <c r="F155" s="123"/>
    </row>
    <row r="156" ht="16.5" customHeight="1" spans="1:6">
      <c r="A156" s="418" t="s">
        <v>208</v>
      </c>
      <c r="B156" s="147">
        <v>14706</v>
      </c>
      <c r="C156" s="123"/>
      <c r="D156" s="123"/>
      <c r="E156" s="123"/>
      <c r="F156" s="123"/>
    </row>
    <row r="157" ht="16.5" customHeight="1" spans="1:6">
      <c r="A157" s="418" t="s">
        <v>209</v>
      </c>
      <c r="B157" s="147">
        <v>35</v>
      </c>
      <c r="C157" s="123"/>
      <c r="D157" s="123"/>
      <c r="E157" s="123"/>
      <c r="F157" s="123"/>
    </row>
    <row r="158" ht="16.5" customHeight="1" spans="1:6">
      <c r="A158" s="418" t="s">
        <v>210</v>
      </c>
      <c r="B158" s="147">
        <v>8140</v>
      </c>
      <c r="C158" s="123"/>
      <c r="D158" s="123"/>
      <c r="E158" s="123"/>
      <c r="F158" s="123"/>
    </row>
    <row r="159" ht="16.5" customHeight="1" spans="1:6">
      <c r="A159" s="418" t="s">
        <v>211</v>
      </c>
      <c r="B159" s="147">
        <v>3679</v>
      </c>
      <c r="C159" s="123"/>
      <c r="D159" s="123"/>
      <c r="E159" s="123"/>
      <c r="F159" s="123"/>
    </row>
    <row r="160" ht="16.5" customHeight="1" spans="1:6">
      <c r="A160" s="418" t="s">
        <v>212</v>
      </c>
      <c r="B160" s="147">
        <v>2852</v>
      </c>
      <c r="C160" s="123"/>
      <c r="D160" s="123"/>
      <c r="E160" s="123"/>
      <c r="F160" s="123"/>
    </row>
    <row r="161" ht="16.5" customHeight="1" spans="1:6">
      <c r="A161" s="418" t="s">
        <v>213</v>
      </c>
      <c r="B161" s="147">
        <v>7508</v>
      </c>
      <c r="C161" s="123"/>
      <c r="D161" s="123"/>
      <c r="E161" s="123"/>
      <c r="F161" s="123"/>
    </row>
    <row r="162" ht="16.5" customHeight="1" spans="1:6">
      <c r="A162" s="418" t="s">
        <v>214</v>
      </c>
      <c r="B162" s="147">
        <v>44</v>
      </c>
      <c r="C162" s="123"/>
      <c r="D162" s="123"/>
      <c r="E162" s="123"/>
      <c r="F162" s="123"/>
    </row>
    <row r="163" ht="16.5" customHeight="1" spans="1:6">
      <c r="A163" s="418" t="s">
        <v>215</v>
      </c>
      <c r="B163" s="147">
        <v>496</v>
      </c>
      <c r="C163" s="123"/>
      <c r="D163" s="123"/>
      <c r="E163" s="123"/>
      <c r="F163" s="123"/>
    </row>
    <row r="164" ht="16.5" customHeight="1" spans="1:6">
      <c r="A164" s="418" t="s">
        <v>216</v>
      </c>
      <c r="B164" s="147">
        <v>3164</v>
      </c>
      <c r="C164" s="123"/>
      <c r="D164" s="123"/>
      <c r="E164" s="123"/>
      <c r="F164" s="123"/>
    </row>
    <row r="165" ht="16.5" customHeight="1" spans="1:6">
      <c r="A165" s="418" t="s">
        <v>217</v>
      </c>
      <c r="B165" s="147">
        <v>175</v>
      </c>
      <c r="C165" s="123"/>
      <c r="D165" s="123"/>
      <c r="E165" s="123"/>
      <c r="F165" s="123"/>
    </row>
    <row r="166" ht="16.5" customHeight="1" spans="1:6">
      <c r="A166" s="418" t="s">
        <v>218</v>
      </c>
      <c r="B166" s="147">
        <v>485</v>
      </c>
      <c r="C166" s="123"/>
      <c r="D166" s="123"/>
      <c r="E166" s="123"/>
      <c r="F166" s="123"/>
    </row>
    <row r="167" ht="16.5" customHeight="1" spans="1:6">
      <c r="A167" s="418" t="s">
        <v>219</v>
      </c>
      <c r="B167" s="147">
        <v>3144</v>
      </c>
      <c r="C167" s="123"/>
      <c r="D167" s="123"/>
      <c r="E167" s="123"/>
      <c r="F167" s="123"/>
    </row>
    <row r="168" ht="16.5" customHeight="1" spans="1:6">
      <c r="A168" s="418" t="s">
        <v>220</v>
      </c>
      <c r="B168" s="147">
        <v>1092</v>
      </c>
      <c r="C168" s="123"/>
      <c r="D168" s="123"/>
      <c r="E168" s="123"/>
      <c r="F168" s="123"/>
    </row>
    <row r="169" ht="16.5" customHeight="1" spans="1:6">
      <c r="A169" s="418" t="s">
        <v>221</v>
      </c>
      <c r="B169" s="147">
        <v>127</v>
      </c>
      <c r="C169" s="123"/>
      <c r="D169" s="123"/>
      <c r="E169" s="123"/>
      <c r="F169" s="123"/>
    </row>
    <row r="170" ht="16.5" customHeight="1" spans="1:6">
      <c r="A170" s="418" t="s">
        <v>222</v>
      </c>
      <c r="B170" s="147">
        <v>355</v>
      </c>
      <c r="C170" s="123"/>
      <c r="D170" s="123"/>
      <c r="E170" s="123"/>
      <c r="F170" s="123"/>
    </row>
    <row r="171" ht="16.5" customHeight="1" spans="1:6">
      <c r="A171" s="418" t="s">
        <v>223</v>
      </c>
      <c r="B171" s="147">
        <v>190</v>
      </c>
      <c r="C171" s="123"/>
      <c r="D171" s="123"/>
      <c r="E171" s="123"/>
      <c r="F171" s="123"/>
    </row>
    <row r="172" ht="16.5" customHeight="1" spans="1:6">
      <c r="A172" s="418" t="s">
        <v>224</v>
      </c>
      <c r="B172" s="147">
        <v>187</v>
      </c>
      <c r="C172" s="123"/>
      <c r="D172" s="123"/>
      <c r="E172" s="123"/>
      <c r="F172" s="123"/>
    </row>
    <row r="173" ht="16.5" customHeight="1" spans="1:6">
      <c r="A173" s="418" t="s">
        <v>225</v>
      </c>
      <c r="B173" s="147">
        <v>69</v>
      </c>
      <c r="C173" s="123"/>
      <c r="D173" s="123"/>
      <c r="E173" s="123"/>
      <c r="F173" s="123"/>
    </row>
    <row r="174" ht="16.5" customHeight="1" spans="1:6">
      <c r="A174" s="418" t="s">
        <v>226</v>
      </c>
      <c r="B174" s="147">
        <v>164</v>
      </c>
      <c r="C174" s="123"/>
      <c r="D174" s="123"/>
      <c r="E174" s="123"/>
      <c r="F174" s="123"/>
    </row>
    <row r="175" ht="16.5" customHeight="1" spans="1:6">
      <c r="A175" s="418" t="s">
        <v>227</v>
      </c>
      <c r="B175" s="147">
        <v>807</v>
      </c>
      <c r="C175" s="123"/>
      <c r="D175" s="123"/>
      <c r="E175" s="123"/>
      <c r="F175" s="123"/>
    </row>
    <row r="176" ht="16.5" customHeight="1" spans="1:6">
      <c r="A176" s="418" t="s">
        <v>228</v>
      </c>
      <c r="B176" s="147">
        <v>252</v>
      </c>
      <c r="C176" s="123"/>
      <c r="D176" s="123"/>
      <c r="E176" s="123"/>
      <c r="F176" s="123"/>
    </row>
    <row r="177" ht="16.5" customHeight="1" spans="1:6">
      <c r="A177" s="418" t="s">
        <v>229</v>
      </c>
      <c r="B177" s="147">
        <v>58</v>
      </c>
      <c r="C177" s="123"/>
      <c r="D177" s="123"/>
      <c r="E177" s="123"/>
      <c r="F177" s="123"/>
    </row>
    <row r="178" ht="16.5" customHeight="1" spans="1:6">
      <c r="A178" s="418" t="s">
        <v>230</v>
      </c>
      <c r="B178" s="147">
        <v>2</v>
      </c>
      <c r="C178" s="123"/>
      <c r="D178" s="123"/>
      <c r="E178" s="123"/>
      <c r="F178" s="123"/>
    </row>
    <row r="179" ht="16.5" customHeight="1" spans="1:6">
      <c r="A179" s="418" t="s">
        <v>231</v>
      </c>
      <c r="B179" s="147">
        <v>495</v>
      </c>
      <c r="C179" s="123"/>
      <c r="D179" s="123"/>
      <c r="E179" s="123"/>
      <c r="F179" s="123"/>
    </row>
    <row r="180" ht="16.5" customHeight="1" spans="1:6">
      <c r="A180" s="418" t="s">
        <v>232</v>
      </c>
      <c r="B180" s="147">
        <v>606</v>
      </c>
      <c r="C180" s="123"/>
      <c r="D180" s="123"/>
      <c r="E180" s="123"/>
      <c r="F180" s="123"/>
    </row>
    <row r="181" ht="16.5" customHeight="1" spans="1:6">
      <c r="A181" s="418" t="s">
        <v>233</v>
      </c>
      <c r="B181" s="147">
        <v>10</v>
      </c>
      <c r="C181" s="123"/>
      <c r="D181" s="123"/>
      <c r="E181" s="123"/>
      <c r="F181" s="123"/>
    </row>
    <row r="182" ht="16.5" customHeight="1" spans="1:6">
      <c r="A182" s="418" t="s">
        <v>234</v>
      </c>
      <c r="B182" s="147">
        <v>413</v>
      </c>
      <c r="C182" s="123"/>
      <c r="D182" s="123"/>
      <c r="E182" s="123"/>
      <c r="F182" s="123"/>
    </row>
    <row r="183" ht="16.5" customHeight="1" spans="1:6">
      <c r="A183" s="418" t="s">
        <v>235</v>
      </c>
      <c r="B183" s="147">
        <v>2</v>
      </c>
      <c r="C183" s="123"/>
      <c r="D183" s="123"/>
      <c r="E183" s="123"/>
      <c r="F183" s="123"/>
    </row>
    <row r="184" ht="16.5" customHeight="1" spans="1:6">
      <c r="A184" s="418" t="s">
        <v>236</v>
      </c>
      <c r="B184" s="147">
        <v>181</v>
      </c>
      <c r="C184" s="123"/>
      <c r="D184" s="123"/>
      <c r="E184" s="123"/>
      <c r="F184" s="123"/>
    </row>
    <row r="185" ht="16.5" customHeight="1" spans="1:6">
      <c r="A185" s="418" t="s">
        <v>237</v>
      </c>
      <c r="B185" s="147">
        <v>808</v>
      </c>
      <c r="C185" s="123"/>
      <c r="D185" s="123"/>
      <c r="E185" s="123"/>
      <c r="F185" s="123"/>
    </row>
    <row r="186" ht="16.5" customHeight="1" spans="1:6">
      <c r="A186" s="418" t="s">
        <v>238</v>
      </c>
      <c r="B186" s="147">
        <v>336</v>
      </c>
      <c r="C186" s="123"/>
      <c r="D186" s="123"/>
      <c r="E186" s="123"/>
      <c r="F186" s="123"/>
    </row>
    <row r="187" ht="16.5" customHeight="1" spans="1:6">
      <c r="A187" s="418" t="s">
        <v>239</v>
      </c>
      <c r="B187" s="147">
        <v>1</v>
      </c>
      <c r="C187" s="123"/>
      <c r="D187" s="123"/>
      <c r="E187" s="123"/>
      <c r="F187" s="123"/>
    </row>
    <row r="188" ht="16.5" customHeight="1" spans="1:6">
      <c r="A188" s="418" t="s">
        <v>240</v>
      </c>
      <c r="B188" s="147">
        <v>27</v>
      </c>
      <c r="C188" s="123"/>
      <c r="D188" s="123"/>
      <c r="E188" s="123"/>
      <c r="F188" s="123"/>
    </row>
    <row r="189" ht="16.5" customHeight="1" spans="1:6">
      <c r="A189" s="418" t="s">
        <v>241</v>
      </c>
      <c r="B189" s="147">
        <v>155</v>
      </c>
      <c r="C189" s="123"/>
      <c r="D189" s="123"/>
      <c r="E189" s="123"/>
      <c r="F189" s="123"/>
    </row>
    <row r="190" ht="16.5" customHeight="1" spans="1:6">
      <c r="A190" s="418" t="s">
        <v>242</v>
      </c>
      <c r="B190" s="147">
        <v>289</v>
      </c>
      <c r="C190" s="123"/>
      <c r="D190" s="123"/>
      <c r="E190" s="123"/>
      <c r="F190" s="123"/>
    </row>
    <row r="191" ht="16.5" customHeight="1" spans="1:6">
      <c r="A191" s="418" t="s">
        <v>243</v>
      </c>
      <c r="B191" s="147">
        <v>300</v>
      </c>
      <c r="C191" s="123"/>
      <c r="D191" s="123"/>
      <c r="E191" s="123"/>
      <c r="F191" s="123"/>
    </row>
    <row r="192" ht="16.5" customHeight="1" spans="1:6">
      <c r="A192" s="418" t="s">
        <v>244</v>
      </c>
      <c r="B192" s="147">
        <v>300</v>
      </c>
      <c r="C192" s="123"/>
      <c r="D192" s="123"/>
      <c r="E192" s="123"/>
      <c r="F192" s="123"/>
    </row>
    <row r="193" ht="16.5" customHeight="1" spans="1:6">
      <c r="A193" s="418" t="s">
        <v>245</v>
      </c>
      <c r="B193" s="147">
        <v>162</v>
      </c>
      <c r="C193" s="123"/>
      <c r="D193" s="123"/>
      <c r="E193" s="123"/>
      <c r="F193" s="123"/>
    </row>
    <row r="194" ht="16.5" customHeight="1" spans="1:6">
      <c r="A194" s="418" t="s">
        <v>246</v>
      </c>
      <c r="B194" s="147">
        <v>162</v>
      </c>
      <c r="C194" s="123"/>
      <c r="D194" s="123"/>
      <c r="E194" s="123"/>
      <c r="F194" s="123"/>
    </row>
    <row r="195" ht="16.5" customHeight="1" spans="1:6">
      <c r="A195" s="418" t="s">
        <v>247</v>
      </c>
      <c r="B195" s="147">
        <v>213</v>
      </c>
      <c r="C195" s="123"/>
      <c r="D195" s="123"/>
      <c r="E195" s="123"/>
      <c r="F195" s="123"/>
    </row>
    <row r="196" ht="16.5" customHeight="1" spans="1:6">
      <c r="A196" s="418" t="s">
        <v>248</v>
      </c>
      <c r="B196" s="147">
        <v>213</v>
      </c>
      <c r="C196" s="123"/>
      <c r="D196" s="123"/>
      <c r="E196" s="123"/>
      <c r="F196" s="123"/>
    </row>
    <row r="197" ht="16.5" customHeight="1" spans="1:6">
      <c r="A197" s="418" t="s">
        <v>249</v>
      </c>
      <c r="B197" s="147">
        <v>712</v>
      </c>
      <c r="C197" s="123"/>
      <c r="D197" s="123"/>
      <c r="E197" s="123"/>
      <c r="F197" s="123"/>
    </row>
    <row r="198" ht="16.5" customHeight="1" spans="1:6">
      <c r="A198" s="418" t="s">
        <v>250</v>
      </c>
      <c r="B198" s="147">
        <v>712</v>
      </c>
      <c r="C198" s="123"/>
      <c r="D198" s="123"/>
      <c r="E198" s="123"/>
      <c r="F198" s="123"/>
    </row>
    <row r="199" ht="16.5" customHeight="1" spans="1:6">
      <c r="A199" s="418" t="s">
        <v>251</v>
      </c>
      <c r="B199" s="147">
        <v>59</v>
      </c>
      <c r="C199" s="123"/>
      <c r="D199" s="123"/>
      <c r="E199" s="123"/>
      <c r="F199" s="123"/>
    </row>
    <row r="200" ht="16.5" customHeight="1" spans="1:6">
      <c r="A200" s="418" t="s">
        <v>252</v>
      </c>
      <c r="B200" s="147">
        <v>59</v>
      </c>
      <c r="C200" s="123"/>
      <c r="D200" s="123"/>
      <c r="E200" s="123"/>
      <c r="F200" s="123"/>
    </row>
    <row r="201" ht="16.5" customHeight="1" spans="1:6">
      <c r="A201" s="418" t="s">
        <v>253</v>
      </c>
      <c r="B201" s="147">
        <v>80</v>
      </c>
      <c r="C201" s="123"/>
      <c r="D201" s="123"/>
      <c r="E201" s="123"/>
      <c r="F201" s="123"/>
    </row>
    <row r="202" ht="16.5" customHeight="1" spans="1:6">
      <c r="A202" s="418" t="s">
        <v>254</v>
      </c>
      <c r="B202" s="147">
        <v>80</v>
      </c>
      <c r="C202" s="123"/>
      <c r="D202" s="123"/>
      <c r="E202" s="123"/>
      <c r="F202" s="123"/>
    </row>
    <row r="203" ht="16.5" customHeight="1" spans="1:6">
      <c r="A203" s="418" t="s">
        <v>255</v>
      </c>
      <c r="B203" s="147">
        <v>575</v>
      </c>
      <c r="C203" s="123"/>
      <c r="D203" s="123"/>
      <c r="E203" s="123"/>
      <c r="F203" s="123"/>
    </row>
    <row r="204" ht="16.5" customHeight="1" spans="1:6">
      <c r="A204" s="418" t="s">
        <v>256</v>
      </c>
      <c r="B204" s="147">
        <v>575</v>
      </c>
      <c r="C204" s="123"/>
      <c r="D204" s="123"/>
      <c r="E204" s="123"/>
      <c r="F204" s="123"/>
    </row>
    <row r="205" ht="16.5" customHeight="1" spans="1:6">
      <c r="A205" s="418" t="s">
        <v>257</v>
      </c>
      <c r="B205" s="147">
        <v>33742</v>
      </c>
      <c r="C205" s="123"/>
      <c r="D205" s="123"/>
      <c r="E205" s="123"/>
      <c r="F205" s="123"/>
    </row>
    <row r="206" ht="16.5" customHeight="1" spans="1:6">
      <c r="A206" s="418" t="s">
        <v>258</v>
      </c>
      <c r="B206" s="147">
        <v>307</v>
      </c>
      <c r="C206" s="123"/>
      <c r="D206" s="123"/>
      <c r="E206" s="123"/>
      <c r="F206" s="123"/>
    </row>
    <row r="207" ht="16.5" customHeight="1" spans="1:6">
      <c r="A207" s="418" t="s">
        <v>259</v>
      </c>
      <c r="B207" s="147">
        <v>307</v>
      </c>
      <c r="C207" s="123"/>
      <c r="D207" s="123"/>
      <c r="E207" s="123"/>
      <c r="F207" s="123"/>
    </row>
    <row r="208" ht="16.5" customHeight="1" spans="1:6">
      <c r="A208" s="418" t="s">
        <v>260</v>
      </c>
      <c r="B208" s="147">
        <v>5593</v>
      </c>
      <c r="C208" s="123"/>
      <c r="D208" s="123"/>
      <c r="E208" s="123"/>
      <c r="F208" s="123"/>
    </row>
    <row r="209" ht="16.5" customHeight="1" spans="1:6">
      <c r="A209" s="418" t="s">
        <v>261</v>
      </c>
      <c r="B209" s="147">
        <v>5480</v>
      </c>
      <c r="C209" s="123"/>
      <c r="D209" s="123"/>
      <c r="E209" s="123"/>
      <c r="F209" s="123"/>
    </row>
    <row r="210" ht="16.5" customHeight="1" spans="1:6">
      <c r="A210" s="418" t="s">
        <v>262</v>
      </c>
      <c r="B210" s="147">
        <v>113</v>
      </c>
      <c r="C210" s="123"/>
      <c r="D210" s="123"/>
      <c r="E210" s="123"/>
      <c r="F210" s="123"/>
    </row>
    <row r="211" ht="16.5" customHeight="1" spans="1:6">
      <c r="A211" s="418" t="s">
        <v>263</v>
      </c>
      <c r="B211" s="147">
        <v>8170</v>
      </c>
      <c r="C211" s="123"/>
      <c r="D211" s="123"/>
      <c r="E211" s="123"/>
      <c r="F211" s="123"/>
    </row>
    <row r="212" ht="16.5" customHeight="1" spans="1:6">
      <c r="A212" s="418" t="s">
        <v>264</v>
      </c>
      <c r="B212" s="147">
        <v>7023</v>
      </c>
      <c r="C212" s="123"/>
      <c r="D212" s="123"/>
      <c r="E212" s="123"/>
      <c r="F212" s="123"/>
    </row>
    <row r="213" ht="16.5" customHeight="1" spans="1:6">
      <c r="A213" s="418" t="s">
        <v>265</v>
      </c>
      <c r="B213" s="147">
        <v>1147</v>
      </c>
      <c r="C213" s="123"/>
      <c r="D213" s="123"/>
      <c r="E213" s="123"/>
      <c r="F213" s="123"/>
    </row>
    <row r="214" ht="16.5" customHeight="1" spans="1:6">
      <c r="A214" s="418" t="s">
        <v>266</v>
      </c>
      <c r="B214" s="147">
        <v>2829</v>
      </c>
      <c r="C214" s="123"/>
      <c r="D214" s="123"/>
      <c r="E214" s="123"/>
      <c r="F214" s="123"/>
    </row>
    <row r="215" ht="16.5" customHeight="1" spans="1:6">
      <c r="A215" s="418" t="s">
        <v>267</v>
      </c>
      <c r="B215" s="147">
        <v>2500</v>
      </c>
      <c r="C215" s="123"/>
      <c r="D215" s="123"/>
      <c r="E215" s="123"/>
      <c r="F215" s="123"/>
    </row>
    <row r="216" ht="16.5" customHeight="1" spans="1:6">
      <c r="A216" s="418" t="s">
        <v>268</v>
      </c>
      <c r="B216" s="147">
        <v>73</v>
      </c>
      <c r="C216" s="123"/>
      <c r="D216" s="123"/>
      <c r="E216" s="123"/>
      <c r="F216" s="123"/>
    </row>
    <row r="217" ht="16.5" customHeight="1" spans="1:6">
      <c r="A217" s="418" t="s">
        <v>269</v>
      </c>
      <c r="B217" s="147">
        <v>247</v>
      </c>
      <c r="C217" s="123"/>
      <c r="D217" s="123"/>
      <c r="E217" s="123"/>
      <c r="F217" s="123"/>
    </row>
    <row r="218" ht="16.5" customHeight="1" spans="1:6">
      <c r="A218" s="418" t="s">
        <v>270</v>
      </c>
      <c r="B218" s="147">
        <v>9</v>
      </c>
      <c r="C218" s="123"/>
      <c r="D218" s="123"/>
      <c r="E218" s="123"/>
      <c r="F218" s="123"/>
    </row>
    <row r="219" ht="16.5" customHeight="1" spans="1:6">
      <c r="A219" s="418" t="s">
        <v>271</v>
      </c>
      <c r="B219" s="147">
        <v>607</v>
      </c>
      <c r="C219" s="123"/>
      <c r="D219" s="123"/>
      <c r="E219" s="123"/>
      <c r="F219" s="123"/>
    </row>
    <row r="220" ht="16.5" customHeight="1" spans="1:6">
      <c r="A220" s="418" t="s">
        <v>272</v>
      </c>
      <c r="B220" s="147">
        <v>414</v>
      </c>
      <c r="C220" s="123"/>
      <c r="D220" s="123"/>
      <c r="E220" s="123"/>
      <c r="F220" s="123"/>
    </row>
    <row r="221" ht="16.5" customHeight="1" spans="1:6">
      <c r="A221" s="418" t="s">
        <v>273</v>
      </c>
      <c r="B221" s="147">
        <v>193</v>
      </c>
      <c r="C221" s="123"/>
      <c r="D221" s="123"/>
      <c r="E221" s="123"/>
      <c r="F221" s="123"/>
    </row>
    <row r="222" ht="16.5" customHeight="1" spans="1:6">
      <c r="A222" s="418" t="s">
        <v>274</v>
      </c>
      <c r="B222" s="147">
        <v>7631</v>
      </c>
      <c r="C222" s="123"/>
      <c r="D222" s="123"/>
      <c r="E222" s="123"/>
      <c r="F222" s="123"/>
    </row>
    <row r="223" ht="16.5" customHeight="1" spans="1:6">
      <c r="A223" s="418" t="s">
        <v>275</v>
      </c>
      <c r="B223" s="147">
        <v>2576</v>
      </c>
      <c r="C223" s="123"/>
      <c r="D223" s="123"/>
      <c r="E223" s="123"/>
      <c r="F223" s="123"/>
    </row>
    <row r="224" ht="16.5" customHeight="1" spans="1:6">
      <c r="A224" s="418" t="s">
        <v>276</v>
      </c>
      <c r="B224" s="147">
        <v>4528</v>
      </c>
      <c r="C224" s="123"/>
      <c r="D224" s="123"/>
      <c r="E224" s="123"/>
      <c r="F224" s="123"/>
    </row>
    <row r="225" ht="16.5" customHeight="1" spans="1:6">
      <c r="A225" s="418" t="s">
        <v>277</v>
      </c>
      <c r="B225" s="147">
        <v>366</v>
      </c>
      <c r="C225" s="123"/>
      <c r="D225" s="123"/>
      <c r="E225" s="123"/>
      <c r="F225" s="123"/>
    </row>
    <row r="226" ht="16.5" customHeight="1" spans="1:6">
      <c r="A226" s="418" t="s">
        <v>278</v>
      </c>
      <c r="B226" s="147">
        <v>161</v>
      </c>
      <c r="C226" s="123"/>
      <c r="D226" s="123"/>
      <c r="E226" s="123"/>
      <c r="F226" s="123"/>
    </row>
    <row r="227" ht="16.5" customHeight="1" spans="1:6">
      <c r="A227" s="418" t="s">
        <v>279</v>
      </c>
      <c r="B227" s="147">
        <v>8200</v>
      </c>
      <c r="C227" s="123"/>
      <c r="D227" s="123"/>
      <c r="E227" s="123"/>
      <c r="F227" s="123"/>
    </row>
    <row r="228" ht="16.5" customHeight="1" spans="1:6">
      <c r="A228" s="418" t="s">
        <v>280</v>
      </c>
      <c r="B228" s="147">
        <v>8200</v>
      </c>
      <c r="C228" s="123"/>
      <c r="D228" s="123"/>
      <c r="E228" s="123"/>
      <c r="F228" s="123"/>
    </row>
    <row r="229" ht="16.5" customHeight="1" spans="1:6">
      <c r="A229" s="418" t="s">
        <v>281</v>
      </c>
      <c r="B229" s="147">
        <v>244</v>
      </c>
      <c r="C229" s="123"/>
      <c r="D229" s="123"/>
      <c r="E229" s="123"/>
      <c r="F229" s="123"/>
    </row>
    <row r="230" ht="16.5" customHeight="1" spans="1:6">
      <c r="A230" s="418" t="s">
        <v>282</v>
      </c>
      <c r="B230" s="147">
        <v>244</v>
      </c>
      <c r="C230" s="123"/>
      <c r="D230" s="123"/>
      <c r="E230" s="123"/>
      <c r="F230" s="123"/>
    </row>
    <row r="231" ht="16.5" customHeight="1" spans="1:6">
      <c r="A231" s="418" t="s">
        <v>283</v>
      </c>
      <c r="B231" s="147">
        <v>161</v>
      </c>
      <c r="C231" s="123"/>
      <c r="D231" s="123"/>
      <c r="E231" s="123"/>
      <c r="F231" s="123"/>
    </row>
    <row r="232" ht="16.5" customHeight="1" spans="1:6">
      <c r="A232" s="418" t="s">
        <v>284</v>
      </c>
      <c r="B232" s="147">
        <v>161</v>
      </c>
      <c r="C232" s="123"/>
      <c r="D232" s="123"/>
      <c r="E232" s="123"/>
      <c r="F232" s="123"/>
    </row>
    <row r="233" ht="16.5" customHeight="1" spans="1:6">
      <c r="A233" s="418" t="s">
        <v>285</v>
      </c>
      <c r="B233" s="147">
        <v>12049</v>
      </c>
      <c r="C233" s="123"/>
      <c r="D233" s="123"/>
      <c r="E233" s="123"/>
      <c r="F233" s="123"/>
    </row>
    <row r="234" ht="16.5" customHeight="1" spans="1:6">
      <c r="A234" s="418" t="s">
        <v>286</v>
      </c>
      <c r="B234" s="147">
        <v>1729</v>
      </c>
      <c r="C234" s="123"/>
      <c r="D234" s="123"/>
      <c r="E234" s="123"/>
      <c r="F234" s="123"/>
    </row>
    <row r="235" ht="16.5" customHeight="1" spans="1:6">
      <c r="A235" s="418" t="s">
        <v>287</v>
      </c>
      <c r="B235" s="147">
        <v>46</v>
      </c>
      <c r="C235" s="123"/>
      <c r="D235" s="123"/>
      <c r="E235" s="123"/>
      <c r="F235" s="123"/>
    </row>
    <row r="236" ht="16.5" customHeight="1" spans="1:6">
      <c r="A236" s="418" t="s">
        <v>288</v>
      </c>
      <c r="B236" s="147">
        <v>1683</v>
      </c>
      <c r="C236" s="123"/>
      <c r="D236" s="123"/>
      <c r="E236" s="123"/>
      <c r="F236" s="123"/>
    </row>
    <row r="237" ht="16.5" customHeight="1" spans="1:6">
      <c r="A237" s="418" t="s">
        <v>289</v>
      </c>
      <c r="B237" s="147">
        <v>88</v>
      </c>
      <c r="C237" s="123"/>
      <c r="D237" s="123"/>
      <c r="E237" s="123"/>
      <c r="F237" s="123"/>
    </row>
    <row r="238" ht="16.5" customHeight="1" spans="1:6">
      <c r="A238" s="418" t="s">
        <v>290</v>
      </c>
      <c r="B238" s="147">
        <v>56</v>
      </c>
      <c r="C238" s="123"/>
      <c r="D238" s="123"/>
      <c r="E238" s="123"/>
      <c r="F238" s="123"/>
    </row>
    <row r="239" ht="16.5" customHeight="1" spans="1:6">
      <c r="A239" s="418" t="s">
        <v>291</v>
      </c>
      <c r="B239" s="147">
        <v>32</v>
      </c>
      <c r="C239" s="123"/>
      <c r="D239" s="123"/>
      <c r="E239" s="123"/>
      <c r="F239" s="123"/>
    </row>
    <row r="240" ht="16.5" customHeight="1" spans="1:6">
      <c r="A240" s="418" t="s">
        <v>292</v>
      </c>
      <c r="B240" s="147">
        <v>10115</v>
      </c>
      <c r="C240" s="123"/>
      <c r="D240" s="123"/>
      <c r="E240" s="123"/>
      <c r="F240" s="123"/>
    </row>
    <row r="241" ht="16.5" customHeight="1" spans="1:6">
      <c r="A241" s="418" t="s">
        <v>293</v>
      </c>
      <c r="B241" s="147">
        <v>758</v>
      </c>
      <c r="C241" s="123"/>
      <c r="D241" s="123"/>
      <c r="E241" s="123"/>
      <c r="F241" s="123"/>
    </row>
    <row r="242" ht="16.5" customHeight="1" spans="1:6">
      <c r="A242" s="418" t="s">
        <v>294</v>
      </c>
      <c r="B242" s="147">
        <v>3835</v>
      </c>
      <c r="C242" s="123"/>
      <c r="D242" s="123"/>
      <c r="E242" s="123"/>
      <c r="F242" s="123"/>
    </row>
    <row r="243" ht="16.5" customHeight="1" spans="1:6">
      <c r="A243" s="418" t="s">
        <v>295</v>
      </c>
      <c r="B243" s="147">
        <v>5522</v>
      </c>
      <c r="C243" s="123"/>
      <c r="D243" s="123"/>
      <c r="E243" s="123"/>
      <c r="F243" s="123"/>
    </row>
    <row r="244" ht="16.5" customHeight="1" spans="1:6">
      <c r="A244" s="418" t="s">
        <v>296</v>
      </c>
      <c r="B244" s="147">
        <v>14</v>
      </c>
      <c r="C244" s="123"/>
      <c r="D244" s="123"/>
      <c r="E244" s="123"/>
      <c r="F244" s="123"/>
    </row>
    <row r="245" ht="16.5" customHeight="1" spans="1:6">
      <c r="A245" s="418" t="s">
        <v>297</v>
      </c>
      <c r="B245" s="147">
        <v>14</v>
      </c>
      <c r="C245" s="123"/>
      <c r="D245" s="123"/>
      <c r="E245" s="123"/>
      <c r="F245" s="123"/>
    </row>
    <row r="246" ht="16.5" customHeight="1" spans="1:6">
      <c r="A246" s="418" t="s">
        <v>298</v>
      </c>
      <c r="B246" s="147">
        <v>103</v>
      </c>
      <c r="C246" s="123"/>
      <c r="D246" s="123"/>
      <c r="E246" s="123"/>
      <c r="F246" s="123"/>
    </row>
    <row r="247" ht="16.5" customHeight="1" spans="1:6">
      <c r="A247" s="418" t="s">
        <v>299</v>
      </c>
      <c r="B247" s="147">
        <v>103</v>
      </c>
      <c r="C247" s="123"/>
      <c r="D247" s="123"/>
      <c r="E247" s="123"/>
      <c r="F247" s="123"/>
    </row>
    <row r="248" ht="16.5" customHeight="1" spans="1:6">
      <c r="A248" s="418" t="s">
        <v>300</v>
      </c>
      <c r="B248" s="147">
        <v>1474248</v>
      </c>
      <c r="C248" s="123"/>
      <c r="D248" s="123"/>
      <c r="E248" s="123"/>
      <c r="F248" s="123"/>
    </row>
    <row r="249" ht="16.5" customHeight="1" spans="1:6">
      <c r="A249" s="418" t="s">
        <v>301</v>
      </c>
      <c r="B249" s="147">
        <v>29927</v>
      </c>
      <c r="C249" s="123"/>
      <c r="D249" s="123"/>
      <c r="E249" s="123"/>
      <c r="F249" s="123"/>
    </row>
    <row r="250" ht="16.5" customHeight="1" spans="1:6">
      <c r="A250" s="418" t="s">
        <v>82</v>
      </c>
      <c r="B250" s="147">
        <v>2318</v>
      </c>
      <c r="C250" s="123"/>
      <c r="D250" s="123"/>
      <c r="E250" s="123"/>
      <c r="F250" s="123"/>
    </row>
    <row r="251" ht="16.5" customHeight="1" spans="1:6">
      <c r="A251" s="418" t="s">
        <v>83</v>
      </c>
      <c r="B251" s="147">
        <v>397</v>
      </c>
      <c r="C251" s="123"/>
      <c r="D251" s="123"/>
      <c r="E251" s="123"/>
      <c r="F251" s="123"/>
    </row>
    <row r="252" ht="16.5" customHeight="1" spans="1:6">
      <c r="A252" s="418" t="s">
        <v>302</v>
      </c>
      <c r="B252" s="147">
        <v>8906</v>
      </c>
      <c r="C252" s="123"/>
      <c r="D252" s="123"/>
      <c r="E252" s="123"/>
      <c r="F252" s="123"/>
    </row>
    <row r="253" ht="16.5" customHeight="1" spans="1:6">
      <c r="A253" s="418" t="s">
        <v>303</v>
      </c>
      <c r="B253" s="147">
        <v>1671</v>
      </c>
      <c r="C253" s="123"/>
      <c r="D253" s="123"/>
      <c r="E253" s="123"/>
      <c r="F253" s="123"/>
    </row>
    <row r="254" ht="16.5" customHeight="1" spans="1:6">
      <c r="A254" s="418" t="s">
        <v>304</v>
      </c>
      <c r="B254" s="147">
        <v>16635</v>
      </c>
      <c r="C254" s="123"/>
      <c r="D254" s="123"/>
      <c r="E254" s="123"/>
      <c r="F254" s="123"/>
    </row>
    <row r="255" ht="16.5" customHeight="1" spans="1:6">
      <c r="A255" s="418" t="s">
        <v>305</v>
      </c>
      <c r="B255" s="147">
        <v>2826</v>
      </c>
      <c r="C255" s="123"/>
      <c r="D255" s="123"/>
      <c r="E255" s="123"/>
      <c r="F255" s="123"/>
    </row>
    <row r="256" ht="16.5" customHeight="1" spans="1:6">
      <c r="A256" s="418" t="s">
        <v>306</v>
      </c>
      <c r="B256" s="147">
        <v>2826</v>
      </c>
      <c r="C256" s="123"/>
      <c r="D256" s="123"/>
      <c r="E256" s="123"/>
      <c r="F256" s="123"/>
    </row>
    <row r="257" ht="16.5" customHeight="1" spans="1:6">
      <c r="A257" s="418" t="s">
        <v>307</v>
      </c>
      <c r="B257" s="147">
        <v>754820</v>
      </c>
      <c r="C257" s="123"/>
      <c r="D257" s="123"/>
      <c r="E257" s="123"/>
      <c r="F257" s="123"/>
    </row>
    <row r="258" ht="16.5" customHeight="1" spans="1:6">
      <c r="A258" s="418" t="s">
        <v>308</v>
      </c>
      <c r="B258" s="147">
        <v>754820</v>
      </c>
      <c r="C258" s="123"/>
      <c r="D258" s="123"/>
      <c r="E258" s="123"/>
      <c r="F258" s="123"/>
    </row>
    <row r="259" ht="16.5" customHeight="1" spans="1:6">
      <c r="A259" s="418" t="s">
        <v>309</v>
      </c>
      <c r="B259" s="147">
        <v>68563</v>
      </c>
      <c r="C259" s="123"/>
      <c r="D259" s="123"/>
      <c r="E259" s="123"/>
      <c r="F259" s="123"/>
    </row>
    <row r="260" ht="16.5" customHeight="1" spans="1:6">
      <c r="A260" s="418" t="s">
        <v>310</v>
      </c>
      <c r="B260" s="147">
        <v>68563</v>
      </c>
      <c r="C260" s="123"/>
      <c r="D260" s="123"/>
      <c r="E260" s="123"/>
      <c r="F260" s="123"/>
    </row>
    <row r="261" ht="16.5" customHeight="1" spans="1:6">
      <c r="A261" s="418" t="s">
        <v>311</v>
      </c>
      <c r="B261" s="147">
        <v>856</v>
      </c>
      <c r="C261" s="123"/>
      <c r="D261" s="123"/>
      <c r="E261" s="123"/>
      <c r="F261" s="123"/>
    </row>
    <row r="262" ht="16.5" customHeight="1" spans="1:6">
      <c r="A262" s="418" t="s">
        <v>312</v>
      </c>
      <c r="B262" s="147">
        <v>856</v>
      </c>
      <c r="C262" s="123"/>
      <c r="D262" s="123"/>
      <c r="E262" s="123"/>
      <c r="F262" s="123"/>
    </row>
    <row r="263" ht="16.5" customHeight="1" spans="1:6">
      <c r="A263" s="418" t="s">
        <v>313</v>
      </c>
      <c r="B263" s="147">
        <v>617256</v>
      </c>
      <c r="C263" s="123"/>
      <c r="D263" s="123"/>
      <c r="E263" s="123"/>
      <c r="F263" s="123"/>
    </row>
    <row r="264" ht="16.5" customHeight="1" spans="1:6">
      <c r="A264" s="418" t="s">
        <v>314</v>
      </c>
      <c r="B264" s="147">
        <v>617256</v>
      </c>
      <c r="C264" s="123"/>
      <c r="D264" s="123"/>
      <c r="E264" s="123"/>
      <c r="F264" s="123"/>
    </row>
    <row r="265" ht="16.5" customHeight="1" spans="1:6">
      <c r="A265" s="418" t="s">
        <v>315</v>
      </c>
      <c r="B265" s="147">
        <v>20477</v>
      </c>
      <c r="C265" s="123"/>
      <c r="D265" s="123"/>
      <c r="E265" s="123"/>
      <c r="F265" s="123"/>
    </row>
    <row r="266" ht="16.5" customHeight="1" spans="1:6">
      <c r="A266" s="418" t="s">
        <v>316</v>
      </c>
      <c r="B266" s="147">
        <v>41</v>
      </c>
      <c r="C266" s="123"/>
      <c r="D266" s="123"/>
      <c r="E266" s="123"/>
      <c r="F266" s="123"/>
    </row>
    <row r="267" ht="16.5" customHeight="1" spans="1:6">
      <c r="A267" s="418" t="s">
        <v>317</v>
      </c>
      <c r="B267" s="147">
        <v>35</v>
      </c>
      <c r="C267" s="123"/>
      <c r="D267" s="123"/>
      <c r="E267" s="123"/>
      <c r="F267" s="123"/>
    </row>
    <row r="268" ht="16.5" customHeight="1" spans="1:6">
      <c r="A268" s="418" t="s">
        <v>318</v>
      </c>
      <c r="B268" s="147">
        <v>6</v>
      </c>
      <c r="C268" s="123"/>
      <c r="D268" s="123"/>
      <c r="E268" s="123"/>
      <c r="F268" s="123"/>
    </row>
    <row r="269" ht="16.5" customHeight="1" spans="1:6">
      <c r="A269" s="418" t="s">
        <v>319</v>
      </c>
      <c r="B269" s="147">
        <v>17075</v>
      </c>
      <c r="C269" s="123"/>
      <c r="D269" s="123"/>
      <c r="E269" s="123"/>
      <c r="F269" s="123"/>
    </row>
    <row r="270" ht="16.5" customHeight="1" spans="1:6">
      <c r="A270" s="418" t="s">
        <v>320</v>
      </c>
      <c r="B270" s="147">
        <v>17075</v>
      </c>
      <c r="C270" s="123"/>
      <c r="D270" s="123"/>
      <c r="E270" s="123"/>
      <c r="F270" s="123"/>
    </row>
    <row r="271" ht="16.5" customHeight="1" spans="1:6">
      <c r="A271" s="418" t="s">
        <v>321</v>
      </c>
      <c r="B271" s="147">
        <v>3307</v>
      </c>
      <c r="C271" s="123"/>
      <c r="D271" s="123"/>
      <c r="E271" s="123"/>
      <c r="F271" s="123"/>
    </row>
    <row r="272" ht="16.5" customHeight="1" spans="1:6">
      <c r="A272" s="418" t="s">
        <v>322</v>
      </c>
      <c r="B272" s="147">
        <v>21</v>
      </c>
      <c r="C272" s="123"/>
      <c r="D272" s="123"/>
      <c r="E272" s="123"/>
      <c r="F272" s="123"/>
    </row>
    <row r="273" ht="16.5" customHeight="1" spans="1:6">
      <c r="A273" s="418" t="s">
        <v>323</v>
      </c>
      <c r="B273" s="147">
        <v>16</v>
      </c>
      <c r="C273" s="123"/>
      <c r="D273" s="123"/>
      <c r="E273" s="123"/>
      <c r="F273" s="123"/>
    </row>
    <row r="274" ht="16.5" customHeight="1" spans="1:6">
      <c r="A274" s="418" t="s">
        <v>324</v>
      </c>
      <c r="B274" s="147">
        <v>3</v>
      </c>
      <c r="C274" s="123"/>
      <c r="D274" s="123"/>
      <c r="E274" s="123"/>
      <c r="F274" s="123"/>
    </row>
    <row r="275" ht="16.5" customHeight="1" spans="1:6">
      <c r="A275" s="418" t="s">
        <v>325</v>
      </c>
      <c r="B275" s="147">
        <v>3267</v>
      </c>
      <c r="C275" s="123"/>
      <c r="D275" s="123"/>
      <c r="E275" s="123"/>
      <c r="F275" s="123"/>
    </row>
    <row r="276" ht="16.5" customHeight="1" spans="1:6">
      <c r="A276" s="418" t="s">
        <v>326</v>
      </c>
      <c r="B276" s="147">
        <v>54</v>
      </c>
      <c r="C276" s="123"/>
      <c r="D276" s="123"/>
      <c r="E276" s="123"/>
      <c r="F276" s="123"/>
    </row>
    <row r="277" ht="16.5" customHeight="1" spans="1:6">
      <c r="A277" s="418" t="s">
        <v>327</v>
      </c>
      <c r="B277" s="147">
        <v>54</v>
      </c>
      <c r="C277" s="123"/>
      <c r="D277" s="123"/>
      <c r="E277" s="123"/>
      <c r="F277" s="123"/>
    </row>
    <row r="278" ht="16.5" customHeight="1" spans="1:6">
      <c r="A278" s="418" t="s">
        <v>328</v>
      </c>
      <c r="B278" s="147">
        <v>54036</v>
      </c>
      <c r="C278" s="123"/>
      <c r="D278" s="123"/>
      <c r="E278" s="123"/>
      <c r="F278" s="123"/>
    </row>
    <row r="279" ht="16.5" customHeight="1" spans="1:6">
      <c r="A279" s="418" t="s">
        <v>329</v>
      </c>
      <c r="B279" s="147">
        <v>48325</v>
      </c>
      <c r="C279" s="123"/>
      <c r="D279" s="123"/>
      <c r="E279" s="123"/>
      <c r="F279" s="123"/>
    </row>
    <row r="280" ht="16.5" customHeight="1" spans="1:6">
      <c r="A280" s="418" t="s">
        <v>82</v>
      </c>
      <c r="B280" s="147">
        <v>1139</v>
      </c>
      <c r="C280" s="123"/>
      <c r="D280" s="123"/>
      <c r="E280" s="123"/>
      <c r="F280" s="123"/>
    </row>
    <row r="281" ht="16.5" customHeight="1" spans="1:6">
      <c r="A281" s="418" t="s">
        <v>330</v>
      </c>
      <c r="B281" s="147">
        <v>46045</v>
      </c>
      <c r="C281" s="123"/>
      <c r="D281" s="123"/>
      <c r="E281" s="123"/>
      <c r="F281" s="123"/>
    </row>
    <row r="282" ht="16.5" customHeight="1" spans="1:6">
      <c r="A282" s="418" t="s">
        <v>331</v>
      </c>
      <c r="B282" s="147">
        <v>13</v>
      </c>
      <c r="C282" s="123"/>
      <c r="D282" s="123"/>
      <c r="E282" s="123"/>
      <c r="F282" s="123"/>
    </row>
    <row r="283" ht="16.5" customHeight="1" spans="1:6">
      <c r="A283" s="418" t="s">
        <v>332</v>
      </c>
      <c r="B283" s="147">
        <v>153</v>
      </c>
      <c r="C283" s="123"/>
      <c r="D283" s="123"/>
      <c r="E283" s="123"/>
      <c r="F283" s="123"/>
    </row>
    <row r="284" ht="16.5" customHeight="1" spans="1:6">
      <c r="A284" s="418" t="s">
        <v>333</v>
      </c>
      <c r="B284" s="147">
        <v>279</v>
      </c>
      <c r="C284" s="123"/>
      <c r="D284" s="123"/>
      <c r="E284" s="123"/>
      <c r="F284" s="123"/>
    </row>
    <row r="285" ht="16.5" customHeight="1" spans="1:6">
      <c r="A285" s="418" t="s">
        <v>334</v>
      </c>
      <c r="B285" s="147">
        <v>163</v>
      </c>
      <c r="C285" s="123"/>
      <c r="D285" s="123"/>
      <c r="E285" s="123"/>
      <c r="F285" s="123"/>
    </row>
    <row r="286" ht="16.5" customHeight="1" spans="1:6">
      <c r="A286" s="418" t="s">
        <v>335</v>
      </c>
      <c r="B286" s="147">
        <v>533</v>
      </c>
      <c r="C286" s="123"/>
      <c r="D286" s="123"/>
      <c r="E286" s="123"/>
      <c r="F286" s="123"/>
    </row>
    <row r="287" ht="16.5" customHeight="1" spans="1:6">
      <c r="A287" s="418" t="s">
        <v>336</v>
      </c>
      <c r="B287" s="147">
        <v>5711</v>
      </c>
      <c r="C287" s="123"/>
      <c r="D287" s="123"/>
      <c r="E287" s="123"/>
      <c r="F287" s="123"/>
    </row>
    <row r="288" ht="16.5" customHeight="1" spans="1:6">
      <c r="A288" s="418" t="s">
        <v>337</v>
      </c>
      <c r="B288" s="147">
        <v>5711</v>
      </c>
      <c r="C288" s="123"/>
      <c r="D288" s="123"/>
      <c r="E288" s="123"/>
      <c r="F288" s="123"/>
    </row>
    <row r="289" ht="16.5" customHeight="1" spans="1:6">
      <c r="A289" s="418" t="s">
        <v>338</v>
      </c>
      <c r="B289" s="147">
        <v>372793</v>
      </c>
      <c r="C289" s="123"/>
      <c r="D289" s="123"/>
      <c r="E289" s="123"/>
      <c r="F289" s="123"/>
    </row>
    <row r="290" ht="16.5" customHeight="1" spans="1:6">
      <c r="A290" s="418" t="s">
        <v>339</v>
      </c>
      <c r="B290" s="147">
        <v>368351</v>
      </c>
      <c r="C290" s="123"/>
      <c r="D290" s="123"/>
      <c r="E290" s="123"/>
      <c r="F290" s="123"/>
    </row>
    <row r="291" ht="16.5" customHeight="1" spans="1:6">
      <c r="A291" s="418" t="s">
        <v>340</v>
      </c>
      <c r="B291" s="147">
        <v>368351</v>
      </c>
      <c r="C291" s="123"/>
      <c r="D291" s="123"/>
      <c r="E291" s="123"/>
      <c r="F291" s="123"/>
    </row>
    <row r="292" ht="16.5" customHeight="1" spans="1:6">
      <c r="A292" s="418" t="s">
        <v>341</v>
      </c>
      <c r="B292" s="147">
        <v>152</v>
      </c>
      <c r="C292" s="123"/>
      <c r="D292" s="123"/>
      <c r="E292" s="123"/>
      <c r="F292" s="123"/>
    </row>
    <row r="293" ht="16.5" customHeight="1" spans="1:6">
      <c r="A293" s="418" t="s">
        <v>342</v>
      </c>
      <c r="B293" s="147">
        <v>152</v>
      </c>
      <c r="C293" s="123"/>
      <c r="D293" s="123"/>
      <c r="E293" s="123"/>
      <c r="F293" s="123"/>
    </row>
    <row r="294" ht="16.5" customHeight="1" spans="1:6">
      <c r="A294" s="418" t="s">
        <v>343</v>
      </c>
      <c r="B294" s="147">
        <v>3607</v>
      </c>
      <c r="C294" s="123"/>
      <c r="D294" s="123"/>
      <c r="E294" s="123"/>
      <c r="F294" s="123"/>
    </row>
    <row r="295" ht="16.5" customHeight="1" spans="1:6">
      <c r="A295" s="418" t="s">
        <v>344</v>
      </c>
      <c r="B295" s="147">
        <v>3472</v>
      </c>
      <c r="C295" s="123"/>
      <c r="D295" s="123"/>
      <c r="E295" s="123"/>
      <c r="F295" s="123"/>
    </row>
    <row r="296" ht="16.5" customHeight="1" spans="1:6">
      <c r="A296" s="418" t="s">
        <v>345</v>
      </c>
      <c r="B296" s="147">
        <v>135</v>
      </c>
      <c r="C296" s="123"/>
      <c r="D296" s="123"/>
      <c r="E296" s="123"/>
      <c r="F296" s="123"/>
    </row>
    <row r="297" ht="16.5" customHeight="1" spans="1:6">
      <c r="A297" s="418" t="s">
        <v>346</v>
      </c>
      <c r="B297" s="147">
        <v>683</v>
      </c>
      <c r="C297" s="123"/>
      <c r="D297" s="123"/>
      <c r="E297" s="123"/>
      <c r="F297" s="123"/>
    </row>
    <row r="298" ht="16.5" customHeight="1" spans="1:6">
      <c r="A298" s="418" t="s">
        <v>347</v>
      </c>
      <c r="B298" s="147">
        <v>683</v>
      </c>
      <c r="C298" s="123"/>
      <c r="D298" s="123"/>
      <c r="E298" s="123"/>
      <c r="F298" s="123"/>
    </row>
    <row r="299" ht="16.5" customHeight="1" spans="1:6">
      <c r="A299" s="418" t="s">
        <v>348</v>
      </c>
      <c r="B299" s="147">
        <v>142081</v>
      </c>
      <c r="C299" s="123"/>
      <c r="D299" s="123"/>
      <c r="E299" s="123"/>
      <c r="F299" s="123"/>
    </row>
    <row r="300" ht="16.5" customHeight="1" spans="1:6">
      <c r="A300" s="418" t="s">
        <v>349</v>
      </c>
      <c r="B300" s="147">
        <v>2701</v>
      </c>
      <c r="C300" s="123"/>
      <c r="D300" s="123"/>
      <c r="E300" s="123"/>
      <c r="F300" s="123"/>
    </row>
    <row r="301" ht="16.5" customHeight="1" spans="1:6">
      <c r="A301" s="418" t="s">
        <v>83</v>
      </c>
      <c r="B301" s="147">
        <v>249</v>
      </c>
      <c r="C301" s="123"/>
      <c r="D301" s="123"/>
      <c r="E301" s="123"/>
      <c r="F301" s="123"/>
    </row>
    <row r="302" ht="16.5" customHeight="1" spans="1:6">
      <c r="A302" s="418" t="s">
        <v>350</v>
      </c>
      <c r="B302" s="147">
        <v>2452</v>
      </c>
      <c r="C302" s="123"/>
      <c r="D302" s="123"/>
      <c r="E302" s="123"/>
      <c r="F302" s="123"/>
    </row>
    <row r="303" ht="16.5" customHeight="1" spans="1:6">
      <c r="A303" s="418" t="s">
        <v>351</v>
      </c>
      <c r="B303" s="147">
        <v>2841</v>
      </c>
      <c r="C303" s="123"/>
      <c r="D303" s="123"/>
      <c r="E303" s="123"/>
      <c r="F303" s="123"/>
    </row>
    <row r="304" ht="16.5" customHeight="1" spans="1:6">
      <c r="A304" s="418" t="s">
        <v>352</v>
      </c>
      <c r="B304" s="147">
        <v>2841</v>
      </c>
      <c r="C304" s="123"/>
      <c r="D304" s="123"/>
      <c r="E304" s="123"/>
      <c r="F304" s="123"/>
    </row>
    <row r="305" ht="16.5" customHeight="1" spans="1:6">
      <c r="A305" s="418" t="s">
        <v>353</v>
      </c>
      <c r="B305" s="147">
        <v>136539</v>
      </c>
      <c r="C305" s="123"/>
      <c r="D305" s="123"/>
      <c r="E305" s="123"/>
      <c r="F305" s="123"/>
    </row>
    <row r="306" ht="16.5" customHeight="1" spans="1:6">
      <c r="A306" s="418" t="s">
        <v>354</v>
      </c>
      <c r="B306" s="147">
        <v>136539</v>
      </c>
      <c r="C306" s="123"/>
      <c r="D306" s="123"/>
      <c r="E306" s="123"/>
      <c r="F306" s="123"/>
    </row>
    <row r="307" ht="16.5" customHeight="1" spans="1:6">
      <c r="A307" s="418" t="s">
        <v>355</v>
      </c>
      <c r="B307" s="147">
        <v>3600</v>
      </c>
      <c r="C307" s="123"/>
      <c r="D307" s="123"/>
      <c r="E307" s="123"/>
      <c r="F307" s="123"/>
    </row>
    <row r="308" ht="16.5" customHeight="1" spans="1:6">
      <c r="A308" s="418" t="s">
        <v>356</v>
      </c>
      <c r="B308" s="147">
        <v>240</v>
      </c>
      <c r="C308" s="123"/>
      <c r="D308" s="123"/>
      <c r="E308" s="123"/>
      <c r="F308" s="123"/>
    </row>
    <row r="309" ht="16.5" customHeight="1" spans="1:6">
      <c r="A309" s="418" t="s">
        <v>357</v>
      </c>
      <c r="B309" s="147">
        <v>240</v>
      </c>
      <c r="C309" s="123"/>
      <c r="D309" s="123"/>
      <c r="E309" s="123"/>
      <c r="F309" s="123"/>
    </row>
    <row r="310" ht="16.5" customHeight="1" spans="1:6">
      <c r="A310" s="418" t="s">
        <v>358</v>
      </c>
      <c r="B310" s="147">
        <v>3360</v>
      </c>
      <c r="C310" s="123"/>
      <c r="D310" s="123"/>
      <c r="E310" s="123"/>
      <c r="F310" s="123"/>
    </row>
    <row r="311" ht="16.5" customHeight="1" spans="1:6">
      <c r="A311" s="418" t="s">
        <v>359</v>
      </c>
      <c r="B311" s="147">
        <v>3360</v>
      </c>
      <c r="C311" s="123"/>
      <c r="D311" s="123"/>
      <c r="E311" s="123"/>
      <c r="F311" s="123"/>
    </row>
    <row r="312" ht="16.5" customHeight="1" spans="1:6">
      <c r="A312" s="418" t="s">
        <v>360</v>
      </c>
      <c r="B312" s="147">
        <v>2762</v>
      </c>
      <c r="C312" s="123"/>
      <c r="D312" s="123"/>
      <c r="E312" s="123"/>
      <c r="F312" s="123"/>
    </row>
    <row r="313" ht="16.5" customHeight="1" spans="1:6">
      <c r="A313" s="418" t="s">
        <v>361</v>
      </c>
      <c r="B313" s="147">
        <v>2762</v>
      </c>
      <c r="C313" s="123"/>
      <c r="D313" s="123"/>
      <c r="E313" s="123"/>
      <c r="F313" s="123"/>
    </row>
    <row r="314" ht="16.5" customHeight="1" spans="1:6">
      <c r="A314" s="418" t="s">
        <v>362</v>
      </c>
      <c r="B314" s="147">
        <v>39151</v>
      </c>
      <c r="C314" s="123"/>
      <c r="D314" s="123"/>
      <c r="E314" s="123"/>
      <c r="F314" s="123"/>
    </row>
    <row r="315" ht="16.5" customHeight="1" spans="1:6">
      <c r="A315" s="418" t="s">
        <v>363</v>
      </c>
      <c r="B315" s="147">
        <v>37900</v>
      </c>
      <c r="C315" s="123"/>
      <c r="D315" s="123"/>
      <c r="E315" s="123"/>
      <c r="F315" s="123"/>
    </row>
    <row r="316" ht="16.5" customHeight="1" spans="1:6">
      <c r="A316" s="418" t="s">
        <v>364</v>
      </c>
      <c r="B316" s="147">
        <v>388</v>
      </c>
      <c r="C316" s="123"/>
      <c r="D316" s="123"/>
      <c r="E316" s="123"/>
      <c r="F316" s="123"/>
    </row>
    <row r="317" ht="16.5" customHeight="1" spans="1:6">
      <c r="A317" s="418" t="s">
        <v>365</v>
      </c>
      <c r="B317" s="147">
        <v>12000</v>
      </c>
      <c r="C317" s="123"/>
      <c r="D317" s="123"/>
      <c r="E317" s="123"/>
      <c r="F317" s="123"/>
    </row>
    <row r="318" ht="16.5" customHeight="1" spans="1:6">
      <c r="A318" s="418" t="s">
        <v>85</v>
      </c>
      <c r="B318" s="147">
        <v>883</v>
      </c>
      <c r="C318" s="123"/>
      <c r="D318" s="123"/>
      <c r="E318" s="123"/>
      <c r="F318" s="123"/>
    </row>
    <row r="319" ht="16.5" customHeight="1" spans="1:6">
      <c r="A319" s="418" t="s">
        <v>366</v>
      </c>
      <c r="B319" s="147">
        <v>24629</v>
      </c>
      <c r="C319" s="123"/>
      <c r="D319" s="123"/>
      <c r="E319" s="123"/>
      <c r="F319" s="123"/>
    </row>
    <row r="320" ht="16.5" customHeight="1" spans="1:6">
      <c r="A320" s="418" t="s">
        <v>367</v>
      </c>
      <c r="B320" s="147">
        <v>1251</v>
      </c>
      <c r="C320" s="123"/>
      <c r="D320" s="123"/>
      <c r="E320" s="123"/>
      <c r="F320" s="123"/>
    </row>
    <row r="321" ht="16.5" customHeight="1" spans="1:6">
      <c r="A321" s="418" t="s">
        <v>368</v>
      </c>
      <c r="B321" s="147">
        <v>1251</v>
      </c>
      <c r="C321" s="123"/>
      <c r="D321" s="123"/>
      <c r="E321" s="123"/>
      <c r="F321" s="123"/>
    </row>
    <row r="322" ht="16.5" customHeight="1" spans="1:6">
      <c r="A322" s="418" t="s">
        <v>369</v>
      </c>
      <c r="B322" s="147">
        <v>18162</v>
      </c>
      <c r="C322" s="123"/>
      <c r="D322" s="123"/>
      <c r="E322" s="123"/>
      <c r="F322" s="123"/>
    </row>
    <row r="323" ht="16.5" customHeight="1" spans="1:6">
      <c r="A323" s="418" t="s">
        <v>370</v>
      </c>
      <c r="B323" s="147">
        <v>10526</v>
      </c>
      <c r="C323" s="123"/>
      <c r="D323" s="123"/>
      <c r="E323" s="123"/>
      <c r="F323" s="123"/>
    </row>
    <row r="324" ht="16.5" customHeight="1" spans="1:6">
      <c r="A324" s="418" t="s">
        <v>371</v>
      </c>
      <c r="B324" s="147">
        <v>10526</v>
      </c>
      <c r="C324" s="123"/>
      <c r="D324" s="123"/>
      <c r="E324" s="123"/>
      <c r="F324" s="123"/>
    </row>
    <row r="325" ht="16.5" customHeight="1" spans="1:6">
      <c r="A325" s="418" t="s">
        <v>372</v>
      </c>
      <c r="B325" s="147">
        <v>7636</v>
      </c>
      <c r="C325" s="123"/>
      <c r="D325" s="123"/>
      <c r="E325" s="123"/>
      <c r="F325" s="123"/>
    </row>
    <row r="326" ht="16.5" customHeight="1" spans="1:6">
      <c r="A326" s="418" t="s">
        <v>373</v>
      </c>
      <c r="B326" s="147">
        <v>6021</v>
      </c>
      <c r="C326" s="123"/>
      <c r="D326" s="123"/>
      <c r="E326" s="123"/>
      <c r="F326" s="123"/>
    </row>
    <row r="327" ht="16.5" customHeight="1" spans="1:6">
      <c r="A327" s="418" t="s">
        <v>374</v>
      </c>
      <c r="B327" s="147">
        <v>1615</v>
      </c>
      <c r="C327" s="123"/>
      <c r="D327" s="123"/>
      <c r="E327" s="123"/>
      <c r="F327" s="123"/>
    </row>
    <row r="328" ht="16.5" customHeight="1" spans="1:6">
      <c r="A328" s="418" t="s">
        <v>375</v>
      </c>
      <c r="B328" s="147">
        <v>12692</v>
      </c>
      <c r="C328" s="123"/>
      <c r="D328" s="123"/>
      <c r="E328" s="123"/>
      <c r="F328" s="123"/>
    </row>
    <row r="329" ht="16.5" customHeight="1" spans="1:6">
      <c r="A329" s="418" t="s">
        <v>376</v>
      </c>
      <c r="B329" s="147">
        <v>2336</v>
      </c>
      <c r="C329" s="123"/>
      <c r="D329" s="123"/>
      <c r="E329" s="123"/>
      <c r="F329" s="123"/>
    </row>
    <row r="330" ht="16.5" customHeight="1" spans="1:6">
      <c r="A330" s="418" t="s">
        <v>82</v>
      </c>
      <c r="B330" s="147">
        <v>314</v>
      </c>
      <c r="C330" s="123"/>
      <c r="D330" s="123"/>
      <c r="E330" s="123"/>
      <c r="F330" s="123"/>
    </row>
    <row r="331" ht="16.5" customHeight="1" spans="1:6">
      <c r="A331" s="418" t="s">
        <v>377</v>
      </c>
      <c r="B331" s="147">
        <v>1932</v>
      </c>
      <c r="C331" s="123"/>
      <c r="D331" s="123"/>
      <c r="E331" s="123"/>
      <c r="F331" s="123"/>
    </row>
    <row r="332" ht="16.5" customHeight="1" spans="1:6">
      <c r="A332" s="418" t="s">
        <v>378</v>
      </c>
      <c r="B332" s="147">
        <v>90</v>
      </c>
      <c r="C332" s="123"/>
      <c r="D332" s="123"/>
      <c r="E332" s="123"/>
      <c r="F332" s="123"/>
    </row>
    <row r="333" ht="16.5" customHeight="1" spans="1:6">
      <c r="A333" s="418" t="s">
        <v>379</v>
      </c>
      <c r="B333" s="147">
        <v>10342</v>
      </c>
      <c r="C333" s="123"/>
      <c r="D333" s="123"/>
      <c r="E333" s="123"/>
      <c r="F333" s="123"/>
    </row>
    <row r="334" ht="16.5" customHeight="1" spans="1:6">
      <c r="A334" s="418" t="s">
        <v>380</v>
      </c>
      <c r="B334" s="147">
        <v>1500</v>
      </c>
      <c r="C334" s="123"/>
      <c r="D334" s="123"/>
      <c r="E334" s="123"/>
      <c r="F334" s="123"/>
    </row>
    <row r="335" ht="16.5" customHeight="1" spans="1:6">
      <c r="A335" s="418" t="s">
        <v>381</v>
      </c>
      <c r="B335" s="147">
        <v>8842</v>
      </c>
      <c r="C335" s="123"/>
      <c r="D335" s="123"/>
      <c r="E335" s="123"/>
      <c r="F335" s="123"/>
    </row>
    <row r="336" ht="16.5" customHeight="1" spans="1:6">
      <c r="A336" s="418" t="s">
        <v>382</v>
      </c>
      <c r="B336" s="147">
        <v>14</v>
      </c>
      <c r="C336" s="123"/>
      <c r="D336" s="123"/>
      <c r="E336" s="123"/>
      <c r="F336" s="123"/>
    </row>
    <row r="337" ht="16.5" customHeight="1" spans="1:6">
      <c r="A337" s="418" t="s">
        <v>383</v>
      </c>
      <c r="B337" s="147">
        <v>14</v>
      </c>
      <c r="C337" s="123"/>
      <c r="D337" s="123"/>
      <c r="E337" s="123"/>
      <c r="F337" s="123"/>
    </row>
    <row r="338" ht="16.5" customHeight="1" spans="1:6">
      <c r="A338" s="418" t="s">
        <v>384</v>
      </c>
      <c r="B338" s="147">
        <v>955</v>
      </c>
      <c r="C338" s="123"/>
      <c r="D338" s="123"/>
      <c r="E338" s="123"/>
      <c r="F338" s="123"/>
    </row>
    <row r="339" ht="16.5" customHeight="1" spans="1:6">
      <c r="A339" s="418" t="s">
        <v>385</v>
      </c>
      <c r="B339" s="147">
        <v>955</v>
      </c>
      <c r="C339" s="123"/>
      <c r="D339" s="123"/>
      <c r="E339" s="123"/>
      <c r="F339" s="123"/>
    </row>
    <row r="340" ht="16.5" customHeight="1" spans="1:6">
      <c r="A340" s="418" t="s">
        <v>386</v>
      </c>
      <c r="B340" s="147">
        <v>955</v>
      </c>
      <c r="C340" s="123"/>
      <c r="D340" s="123"/>
      <c r="E340" s="123"/>
      <c r="F340" s="123"/>
    </row>
    <row r="341" ht="16.5" customHeight="1" spans="1:6">
      <c r="A341" s="418" t="s">
        <v>387</v>
      </c>
      <c r="B341" s="147">
        <v>3676</v>
      </c>
      <c r="C341" s="123"/>
      <c r="D341" s="123"/>
      <c r="E341" s="123"/>
      <c r="F341" s="123"/>
    </row>
    <row r="342" ht="16.5" customHeight="1" spans="1:6">
      <c r="A342" s="418" t="s">
        <v>388</v>
      </c>
      <c r="B342" s="147">
        <v>3676</v>
      </c>
      <c r="C342" s="123"/>
      <c r="D342" s="123"/>
      <c r="E342" s="123"/>
      <c r="F342" s="123"/>
    </row>
    <row r="343" ht="16.5" customHeight="1" spans="1:6">
      <c r="A343" s="418" t="s">
        <v>389</v>
      </c>
      <c r="B343" s="147">
        <v>3676</v>
      </c>
      <c r="C343" s="123"/>
      <c r="D343" s="123"/>
      <c r="E343" s="123"/>
      <c r="F343" s="123"/>
    </row>
    <row r="344" ht="44.25" customHeight="1" spans="1:2">
      <c r="A344" s="419" t="s">
        <v>390</v>
      </c>
      <c r="B344" s="419"/>
    </row>
    <row r="345" ht="16.5" customHeight="1"/>
    <row r="346" ht="16.5" customHeight="1"/>
    <row r="347" customHeight="1" spans="3:6">
      <c r="C347" s="123"/>
      <c r="D347" s="123"/>
      <c r="E347" s="123"/>
      <c r="F347" s="123"/>
    </row>
    <row r="348" customHeight="1" spans="3:6">
      <c r="C348" s="123"/>
      <c r="D348" s="123"/>
      <c r="E348" s="123"/>
      <c r="F348" s="123"/>
    </row>
    <row r="349" customHeight="1" spans="3:6">
      <c r="C349" s="123"/>
      <c r="D349" s="123"/>
      <c r="E349" s="123"/>
      <c r="F349" s="123"/>
    </row>
    <row r="350" customHeight="1" spans="3:6">
      <c r="C350" s="123"/>
      <c r="D350" s="123"/>
      <c r="E350" s="123"/>
      <c r="F350" s="123"/>
    </row>
    <row r="351" customHeight="1" spans="3:6">
      <c r="C351" s="123"/>
      <c r="D351" s="123"/>
      <c r="E351" s="123"/>
      <c r="F351" s="123"/>
    </row>
    <row r="352" customHeight="1" spans="3:6">
      <c r="C352" s="123"/>
      <c r="D352" s="123"/>
      <c r="E352" s="123"/>
      <c r="F352" s="123"/>
    </row>
    <row r="353" customHeight="1" spans="3:6">
      <c r="C353" s="123"/>
      <c r="D353" s="123"/>
      <c r="E353" s="123"/>
      <c r="F353" s="123"/>
    </row>
    <row r="354" customHeight="1" spans="3:6">
      <c r="C354" s="123"/>
      <c r="D354" s="123"/>
      <c r="E354" s="123"/>
      <c r="F354" s="123"/>
    </row>
    <row r="355" ht="36.75" customHeight="1" spans="3:6">
      <c r="C355" s="123"/>
      <c r="D355" s="123"/>
      <c r="E355" s="123"/>
      <c r="F355" s="123"/>
    </row>
  </sheetData>
  <mergeCells count="4">
    <mergeCell ref="A1:B1"/>
    <mergeCell ref="A2:B2"/>
    <mergeCell ref="A3:B3"/>
    <mergeCell ref="A344:B344"/>
  </mergeCells>
  <printOptions horizontalCentered="1"/>
  <pageMargins left="0.236220472440945" right="0.236220472440945" top="0.590551181102362" bottom="0.433070866141732" header="0.590551181102362" footer="0.15748031496063"/>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theme="3"/>
  </sheetPr>
  <dimension ref="A1:D10"/>
  <sheetViews>
    <sheetView workbookViewId="0">
      <selection activeCell="D3" sqref="D3"/>
    </sheetView>
  </sheetViews>
  <sheetFormatPr defaultColWidth="9" defaultRowHeight="13.5" outlineLevelCol="3"/>
  <cols>
    <col min="1" max="1" width="35.75" customWidth="1"/>
    <col min="2" max="2" width="17" customWidth="1"/>
    <col min="3" max="3" width="16.5" customWidth="1"/>
    <col min="4" max="4" width="20" customWidth="1"/>
  </cols>
  <sheetData>
    <row r="1" ht="35.25" customHeight="1" spans="1:1">
      <c r="A1" s="33" t="s">
        <v>1302</v>
      </c>
    </row>
    <row r="2" ht="42.75" customHeight="1" spans="1:4">
      <c r="A2" s="34" t="s">
        <v>1303</v>
      </c>
      <c r="B2" s="34"/>
      <c r="C2" s="34"/>
      <c r="D2" s="34"/>
    </row>
    <row r="3" ht="39.75" customHeight="1" spans="4:4">
      <c r="D3" s="35" t="s">
        <v>1304</v>
      </c>
    </row>
    <row r="4" ht="31.5" customHeight="1" spans="1:4">
      <c r="A4" s="36" t="s">
        <v>1305</v>
      </c>
      <c r="B4" s="37" t="s">
        <v>1306</v>
      </c>
      <c r="C4" s="37" t="s">
        <v>1307</v>
      </c>
      <c r="D4" s="36" t="s">
        <v>1308</v>
      </c>
    </row>
    <row r="5" ht="36" customHeight="1" spans="1:4">
      <c r="A5" s="38" t="s">
        <v>1309</v>
      </c>
      <c r="B5" s="39">
        <v>1560.77</v>
      </c>
      <c r="C5" s="39">
        <v>1608.89</v>
      </c>
      <c r="D5" s="40">
        <v>-3</v>
      </c>
    </row>
    <row r="6" ht="36" customHeight="1" spans="1:4">
      <c r="A6" s="38" t="s">
        <v>1310</v>
      </c>
      <c r="B6" s="39">
        <v>199.82</v>
      </c>
      <c r="C6" s="39">
        <v>206</v>
      </c>
      <c r="D6" s="40">
        <v>-3</v>
      </c>
    </row>
    <row r="7" ht="36" customHeight="1" spans="1:4">
      <c r="A7" s="38" t="s">
        <v>1311</v>
      </c>
      <c r="B7" s="39">
        <v>2132.18</v>
      </c>
      <c r="C7" s="39">
        <v>2198</v>
      </c>
      <c r="D7" s="40">
        <v>-3</v>
      </c>
    </row>
    <row r="8" ht="36" customHeight="1" spans="1:4">
      <c r="A8" s="38" t="s">
        <v>1312</v>
      </c>
      <c r="B8" s="39">
        <v>1728.18</v>
      </c>
      <c r="C8" s="39">
        <v>1779</v>
      </c>
      <c r="D8" s="40">
        <v>-2.9</v>
      </c>
    </row>
    <row r="9" ht="36" customHeight="1" spans="1:4">
      <c r="A9" s="38" t="s">
        <v>1313</v>
      </c>
      <c r="B9" s="39">
        <v>404</v>
      </c>
      <c r="C9" s="39">
        <v>419</v>
      </c>
      <c r="D9" s="40">
        <v>-3.6</v>
      </c>
    </row>
    <row r="10" ht="36" customHeight="1" spans="1:4">
      <c r="A10" s="36" t="s">
        <v>1314</v>
      </c>
      <c r="B10" s="41">
        <v>3892.77</v>
      </c>
      <c r="C10" s="41">
        <v>4012.89</v>
      </c>
      <c r="D10" s="40">
        <v>-3</v>
      </c>
    </row>
  </sheetData>
  <mergeCells count="1">
    <mergeCell ref="A2:D2"/>
  </mergeCells>
  <pageMargins left="0.7" right="0.7" top="0.75" bottom="0.75" header="0.3" footer="0.3"/>
  <pageSetup paperSize="9" orientation="portrait"/>
  <headerFooter>
    <oddFooter>&amp;C1</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116"/>
  <sheetViews>
    <sheetView showZeros="0" tabSelected="1" topLeftCell="A66" workbookViewId="0">
      <selection activeCell="D76" sqref="D76"/>
    </sheetView>
  </sheetViews>
  <sheetFormatPr defaultColWidth="9.75" defaultRowHeight="13.5"/>
  <cols>
    <col min="1" max="1" width="6.375" style="1" customWidth="1"/>
    <col min="2" max="2" width="25.25" style="1" customWidth="1"/>
    <col min="3" max="3" width="11.375" style="1" customWidth="1"/>
    <col min="4" max="4" width="66" style="1" customWidth="1"/>
    <col min="5" max="5" width="8.5" style="1" customWidth="1"/>
    <col min="6" max="6" width="7.875" style="1" customWidth="1"/>
    <col min="7" max="7" width="11.25" style="1" customWidth="1"/>
    <col min="8" max="8" width="8.625" style="2" customWidth="1"/>
    <col min="9" max="9" width="11.75" style="1" customWidth="1"/>
    <col min="10" max="10" width="30.5" style="1" customWidth="1"/>
    <col min="11" max="11" width="16.75" style="1" customWidth="1"/>
    <col min="12" max="12" width="14.5" style="1" customWidth="1"/>
    <col min="13" max="13" width="11.125" style="1" customWidth="1"/>
    <col min="14" max="14" width="7.5" style="1" customWidth="1"/>
    <col min="15" max="15" width="9.75" style="1" customWidth="1"/>
    <col min="16" max="16384" width="9.75" style="1"/>
  </cols>
  <sheetData>
    <row r="1" ht="36.75" customHeight="1" spans="1:2">
      <c r="A1" s="3" t="s">
        <v>1315</v>
      </c>
      <c r="B1" s="3"/>
    </row>
    <row r="2" ht="31.5" customHeight="1" spans="1:14">
      <c r="A2" s="4" t="s">
        <v>1316</v>
      </c>
      <c r="B2" s="4"/>
      <c r="C2" s="4"/>
      <c r="D2" s="4"/>
      <c r="E2" s="4"/>
      <c r="F2" s="4"/>
      <c r="G2" s="4"/>
      <c r="H2" s="4"/>
      <c r="I2" s="4"/>
      <c r="J2" s="4"/>
      <c r="K2" s="4"/>
      <c r="L2" s="4"/>
      <c r="M2" s="4"/>
      <c r="N2" s="4"/>
    </row>
    <row r="3" ht="23.45" customHeight="1" spans="1:14">
      <c r="A3" s="5"/>
      <c r="B3" s="5"/>
      <c r="C3" s="5"/>
      <c r="D3" s="5"/>
      <c r="E3" s="5"/>
      <c r="F3" s="5"/>
      <c r="G3" s="5"/>
      <c r="H3" s="6"/>
      <c r="J3" s="5"/>
      <c r="K3" s="5"/>
      <c r="L3" s="20" t="s">
        <v>393</v>
      </c>
      <c r="M3" s="20"/>
      <c r="N3" s="20"/>
    </row>
    <row r="4" ht="42" customHeight="1" spans="1:14">
      <c r="A4" s="7" t="s">
        <v>1317</v>
      </c>
      <c r="B4" s="7" t="s">
        <v>1305</v>
      </c>
      <c r="C4" s="7" t="s">
        <v>1318</v>
      </c>
      <c r="D4" s="7" t="s">
        <v>1319</v>
      </c>
      <c r="E4" s="7" t="s">
        <v>1320</v>
      </c>
      <c r="F4" s="7" t="s">
        <v>1321</v>
      </c>
      <c r="G4" s="7" t="s">
        <v>1322</v>
      </c>
      <c r="H4" s="7" t="s">
        <v>1323</v>
      </c>
      <c r="I4" s="7" t="s">
        <v>1324</v>
      </c>
      <c r="J4" s="7" t="s">
        <v>1325</v>
      </c>
      <c r="K4" s="7" t="s">
        <v>1326</v>
      </c>
      <c r="L4" s="7" t="s">
        <v>1327</v>
      </c>
      <c r="M4" s="7" t="s">
        <v>1328</v>
      </c>
      <c r="N4" s="7" t="s">
        <v>1329</v>
      </c>
    </row>
    <row r="5" ht="39" customHeight="1" spans="1:14">
      <c r="A5" s="7"/>
      <c r="B5" s="7"/>
      <c r="C5" s="7"/>
      <c r="D5" s="7"/>
      <c r="E5" s="7"/>
      <c r="F5" s="7"/>
      <c r="G5" s="7"/>
      <c r="H5" s="7"/>
      <c r="I5" s="7"/>
      <c r="J5" s="7"/>
      <c r="K5" s="7"/>
      <c r="L5" s="7"/>
      <c r="M5" s="7"/>
      <c r="N5" s="7"/>
    </row>
    <row r="6" ht="20.25" customHeight="1" spans="1:14">
      <c r="A6" s="8" t="s">
        <v>1330</v>
      </c>
      <c r="B6" s="8"/>
      <c r="C6" s="9">
        <f>SUM(C7,C67,C80,C98,C107,C113)</f>
        <v>15137262.89</v>
      </c>
      <c r="D6" s="10"/>
      <c r="E6" s="9"/>
      <c r="F6" s="9"/>
      <c r="G6" s="9">
        <f>SUM(G7,G67,G80,G98,G107,G113)</f>
        <v>2626013.06</v>
      </c>
      <c r="H6" s="11"/>
      <c r="I6" s="9">
        <f>SUM(I7,I67,I80,I98,I107,I113)</f>
        <v>822647.11</v>
      </c>
      <c r="J6" s="21"/>
      <c r="K6" s="21"/>
      <c r="L6" s="21"/>
      <c r="M6" s="21"/>
      <c r="N6" s="21"/>
    </row>
    <row r="7" ht="23.45" customHeight="1" spans="1:14">
      <c r="A7" s="12" t="s">
        <v>1331</v>
      </c>
      <c r="B7" s="12"/>
      <c r="C7" s="13">
        <f>SUM(C8,C51,C57,C64)</f>
        <v>6282372.3</v>
      </c>
      <c r="D7" s="14"/>
      <c r="E7" s="15"/>
      <c r="F7" s="15"/>
      <c r="G7" s="13">
        <f>SUM(G8,G51,G57,G64)</f>
        <v>716702</v>
      </c>
      <c r="H7" s="16"/>
      <c r="I7" s="13">
        <f>SUM(I8,I51,I57,I64)</f>
        <v>571615.26</v>
      </c>
      <c r="J7" s="18"/>
      <c r="K7" s="18"/>
      <c r="L7" s="18"/>
      <c r="M7" s="18"/>
      <c r="N7" s="18"/>
    </row>
    <row r="8" ht="23.45" customHeight="1" spans="1:14">
      <c r="A8" s="12" t="s">
        <v>1332</v>
      </c>
      <c r="B8" s="12"/>
      <c r="C8" s="13">
        <f>SUM(C9:C50)</f>
        <v>4658951.88</v>
      </c>
      <c r="D8" s="14"/>
      <c r="E8" s="15"/>
      <c r="F8" s="15"/>
      <c r="G8" s="13">
        <f>SUM(G9:G50)</f>
        <v>556527</v>
      </c>
      <c r="H8" s="16"/>
      <c r="I8" s="13">
        <f>SUM(I9:I50)</f>
        <v>452533</v>
      </c>
      <c r="J8" s="18"/>
      <c r="K8" s="18"/>
      <c r="L8" s="18"/>
      <c r="M8" s="18"/>
      <c r="N8" s="18"/>
    </row>
    <row r="9" ht="75.6" customHeight="1" spans="1:14">
      <c r="A9" s="17">
        <v>1</v>
      </c>
      <c r="B9" s="18" t="s">
        <v>1333</v>
      </c>
      <c r="C9" s="13">
        <v>53621.25</v>
      </c>
      <c r="D9" s="18" t="s">
        <v>1334</v>
      </c>
      <c r="E9" s="19">
        <v>2020</v>
      </c>
      <c r="F9" s="19">
        <v>2024</v>
      </c>
      <c r="G9" s="15">
        <v>150</v>
      </c>
      <c r="H9" s="16" t="s">
        <v>1335</v>
      </c>
      <c r="I9" s="15">
        <v>150</v>
      </c>
      <c r="J9" s="18" t="s">
        <v>1336</v>
      </c>
      <c r="K9" s="18" t="s">
        <v>1337</v>
      </c>
      <c r="L9" s="22" t="s">
        <v>1338</v>
      </c>
      <c r="M9" s="18" t="s">
        <v>1339</v>
      </c>
      <c r="N9" s="18"/>
    </row>
    <row r="10" ht="132.75" customHeight="1" spans="1:14">
      <c r="A10" s="17">
        <v>2</v>
      </c>
      <c r="B10" s="18" t="s">
        <v>1340</v>
      </c>
      <c r="C10" s="13">
        <v>57876</v>
      </c>
      <c r="D10" s="18" t="s">
        <v>1341</v>
      </c>
      <c r="E10" s="19">
        <v>2013</v>
      </c>
      <c r="F10" s="19">
        <v>2022</v>
      </c>
      <c r="G10" s="15">
        <v>1983</v>
      </c>
      <c r="H10" s="16" t="s">
        <v>1335</v>
      </c>
      <c r="I10" s="15">
        <v>1983</v>
      </c>
      <c r="J10" s="18" t="s">
        <v>1342</v>
      </c>
      <c r="K10" s="18" t="s">
        <v>1337</v>
      </c>
      <c r="L10" s="22" t="s">
        <v>1338</v>
      </c>
      <c r="M10" s="18" t="s">
        <v>1339</v>
      </c>
      <c r="N10" s="18"/>
    </row>
    <row r="11" ht="67.9" customHeight="1" spans="1:14">
      <c r="A11" s="17">
        <v>3</v>
      </c>
      <c r="B11" s="18" t="s">
        <v>1343</v>
      </c>
      <c r="C11" s="13">
        <v>75152</v>
      </c>
      <c r="D11" s="18" t="s">
        <v>1344</v>
      </c>
      <c r="E11" s="19">
        <v>2020</v>
      </c>
      <c r="F11" s="19">
        <v>2023</v>
      </c>
      <c r="G11" s="15">
        <v>13986</v>
      </c>
      <c r="H11" s="16" t="s">
        <v>1335</v>
      </c>
      <c r="I11" s="15">
        <v>13986</v>
      </c>
      <c r="J11" s="18" t="s">
        <v>1345</v>
      </c>
      <c r="K11" s="18" t="s">
        <v>1337</v>
      </c>
      <c r="L11" s="22" t="s">
        <v>1338</v>
      </c>
      <c r="M11" s="18" t="s">
        <v>1339</v>
      </c>
      <c r="N11" s="18"/>
    </row>
    <row r="12" ht="45.2" customHeight="1" spans="1:14">
      <c r="A12" s="17">
        <v>4</v>
      </c>
      <c r="B12" s="18" t="s">
        <v>1346</v>
      </c>
      <c r="C12" s="13">
        <v>86014</v>
      </c>
      <c r="D12" s="18" t="s">
        <v>1347</v>
      </c>
      <c r="E12" s="19">
        <v>2019</v>
      </c>
      <c r="F12" s="19">
        <v>2021</v>
      </c>
      <c r="G12" s="15">
        <v>18662</v>
      </c>
      <c r="H12" s="16" t="s">
        <v>1335</v>
      </c>
      <c r="I12" s="15">
        <v>9430</v>
      </c>
      <c r="J12" s="18" t="s">
        <v>1348</v>
      </c>
      <c r="K12" s="18" t="s">
        <v>1337</v>
      </c>
      <c r="L12" s="22" t="s">
        <v>1338</v>
      </c>
      <c r="M12" s="18" t="s">
        <v>1339</v>
      </c>
      <c r="N12" s="18"/>
    </row>
    <row r="13" ht="58.9" customHeight="1" spans="1:14">
      <c r="A13" s="17">
        <v>5</v>
      </c>
      <c r="B13" s="18" t="s">
        <v>1349</v>
      </c>
      <c r="C13" s="13">
        <v>117469</v>
      </c>
      <c r="D13" s="18" t="s">
        <v>1350</v>
      </c>
      <c r="E13" s="19">
        <v>2018</v>
      </c>
      <c r="F13" s="19">
        <v>2023</v>
      </c>
      <c r="G13" s="15">
        <v>1235</v>
      </c>
      <c r="H13" s="16" t="s">
        <v>1335</v>
      </c>
      <c r="I13" s="15">
        <v>1235</v>
      </c>
      <c r="J13" s="18" t="s">
        <v>1351</v>
      </c>
      <c r="K13" s="18" t="s">
        <v>1337</v>
      </c>
      <c r="L13" s="22" t="s">
        <v>1338</v>
      </c>
      <c r="M13" s="18" t="s">
        <v>1339</v>
      </c>
      <c r="N13" s="18"/>
    </row>
    <row r="14" ht="53.25" customHeight="1" spans="1:14">
      <c r="A14" s="17">
        <v>6</v>
      </c>
      <c r="B14" s="18" t="s">
        <v>1352</v>
      </c>
      <c r="C14" s="13">
        <v>50018</v>
      </c>
      <c r="D14" s="18" t="s">
        <v>1353</v>
      </c>
      <c r="E14" s="19">
        <v>2020</v>
      </c>
      <c r="F14" s="19">
        <v>2022</v>
      </c>
      <c r="G14" s="15">
        <v>18440</v>
      </c>
      <c r="H14" s="16" t="s">
        <v>1335</v>
      </c>
      <c r="I14" s="15">
        <v>1850</v>
      </c>
      <c r="J14" s="18" t="s">
        <v>1354</v>
      </c>
      <c r="K14" s="18" t="s">
        <v>1337</v>
      </c>
      <c r="L14" s="22" t="s">
        <v>1338</v>
      </c>
      <c r="M14" s="18" t="s">
        <v>1339</v>
      </c>
      <c r="N14" s="18"/>
    </row>
    <row r="15" ht="56.65" customHeight="1" spans="1:14">
      <c r="A15" s="17">
        <v>7</v>
      </c>
      <c r="B15" s="18" t="s">
        <v>1355</v>
      </c>
      <c r="C15" s="13">
        <v>50174.65</v>
      </c>
      <c r="D15" s="18" t="s">
        <v>1356</v>
      </c>
      <c r="E15" s="19">
        <v>2019</v>
      </c>
      <c r="F15" s="19">
        <v>2021</v>
      </c>
      <c r="G15" s="15">
        <v>14700</v>
      </c>
      <c r="H15" s="16" t="s">
        <v>1335</v>
      </c>
      <c r="I15" s="15">
        <v>39933</v>
      </c>
      <c r="J15" s="18" t="s">
        <v>1357</v>
      </c>
      <c r="K15" s="18" t="s">
        <v>1337</v>
      </c>
      <c r="L15" s="22" t="s">
        <v>1338</v>
      </c>
      <c r="M15" s="18" t="s">
        <v>1339</v>
      </c>
      <c r="N15" s="18"/>
    </row>
    <row r="16" ht="45.2" customHeight="1" spans="1:14">
      <c r="A16" s="17">
        <v>8</v>
      </c>
      <c r="B16" s="18" t="s">
        <v>1358</v>
      </c>
      <c r="C16" s="13">
        <v>52461</v>
      </c>
      <c r="D16" s="18" t="s">
        <v>1359</v>
      </c>
      <c r="E16" s="19">
        <v>2019</v>
      </c>
      <c r="F16" s="19">
        <v>2021</v>
      </c>
      <c r="G16" s="15">
        <v>8150</v>
      </c>
      <c r="H16" s="16" t="s">
        <v>1335</v>
      </c>
      <c r="I16" s="15">
        <v>13289</v>
      </c>
      <c r="J16" s="18" t="s">
        <v>1360</v>
      </c>
      <c r="K16" s="18" t="s">
        <v>1337</v>
      </c>
      <c r="L16" s="22" t="s">
        <v>1338</v>
      </c>
      <c r="M16" s="18" t="s">
        <v>1339</v>
      </c>
      <c r="N16" s="18"/>
    </row>
    <row r="17" ht="45.2" customHeight="1" spans="1:14">
      <c r="A17" s="17">
        <v>9</v>
      </c>
      <c r="B17" s="18" t="s">
        <v>1361</v>
      </c>
      <c r="C17" s="13">
        <v>57272</v>
      </c>
      <c r="D17" s="18" t="s">
        <v>1362</v>
      </c>
      <c r="E17" s="19">
        <v>2018</v>
      </c>
      <c r="F17" s="19">
        <v>2022</v>
      </c>
      <c r="G17" s="15">
        <v>6000</v>
      </c>
      <c r="H17" s="16" t="s">
        <v>1335</v>
      </c>
      <c r="I17" s="15">
        <v>5440</v>
      </c>
      <c r="J17" s="18" t="s">
        <v>1363</v>
      </c>
      <c r="K17" s="18" t="s">
        <v>1337</v>
      </c>
      <c r="L17" s="22" t="s">
        <v>1338</v>
      </c>
      <c r="M17" s="18" t="s">
        <v>1339</v>
      </c>
      <c r="N17" s="18"/>
    </row>
    <row r="18" ht="23.45" customHeight="1" spans="1:14">
      <c r="A18" s="17">
        <v>10</v>
      </c>
      <c r="B18" s="18" t="s">
        <v>1364</v>
      </c>
      <c r="C18" s="13">
        <v>63673</v>
      </c>
      <c r="D18" s="18" t="s">
        <v>1365</v>
      </c>
      <c r="E18" s="19">
        <v>2018</v>
      </c>
      <c r="F18" s="19">
        <v>2020</v>
      </c>
      <c r="G18" s="15">
        <v>12120</v>
      </c>
      <c r="H18" s="16" t="s">
        <v>1335</v>
      </c>
      <c r="I18" s="15">
        <v>10150</v>
      </c>
      <c r="J18" s="18" t="s">
        <v>1366</v>
      </c>
      <c r="K18" s="18" t="s">
        <v>1337</v>
      </c>
      <c r="L18" s="22" t="s">
        <v>1338</v>
      </c>
      <c r="M18" s="18" t="s">
        <v>1339</v>
      </c>
      <c r="N18" s="18"/>
    </row>
    <row r="19" ht="45.2" customHeight="1" spans="1:14">
      <c r="A19" s="17">
        <v>11</v>
      </c>
      <c r="B19" s="18" t="s">
        <v>1367</v>
      </c>
      <c r="C19" s="13">
        <v>63740</v>
      </c>
      <c r="D19" s="18" t="s">
        <v>1368</v>
      </c>
      <c r="E19" s="19">
        <v>2017</v>
      </c>
      <c r="F19" s="19">
        <v>2021</v>
      </c>
      <c r="G19" s="15">
        <v>19060</v>
      </c>
      <c r="H19" s="16" t="s">
        <v>1335</v>
      </c>
      <c r="I19" s="15">
        <v>15290</v>
      </c>
      <c r="J19" s="18" t="s">
        <v>1369</v>
      </c>
      <c r="K19" s="18" t="s">
        <v>1337</v>
      </c>
      <c r="L19" s="22" t="s">
        <v>1338</v>
      </c>
      <c r="M19" s="18" t="s">
        <v>1339</v>
      </c>
      <c r="N19" s="18" t="s">
        <v>1370</v>
      </c>
    </row>
    <row r="20" ht="67.5" customHeight="1" spans="1:14">
      <c r="A20" s="17">
        <v>12</v>
      </c>
      <c r="B20" s="18" t="s">
        <v>1371</v>
      </c>
      <c r="C20" s="13">
        <v>68056</v>
      </c>
      <c r="D20" s="18" t="s">
        <v>1372</v>
      </c>
      <c r="E20" s="19">
        <v>2019</v>
      </c>
      <c r="F20" s="19">
        <v>2021</v>
      </c>
      <c r="G20" s="15">
        <v>14600</v>
      </c>
      <c r="H20" s="16" t="s">
        <v>1335</v>
      </c>
      <c r="I20" s="15">
        <v>11570</v>
      </c>
      <c r="J20" s="18" t="s">
        <v>1373</v>
      </c>
      <c r="K20" s="18" t="s">
        <v>1337</v>
      </c>
      <c r="L20" s="22" t="s">
        <v>1338</v>
      </c>
      <c r="M20" s="18" t="s">
        <v>1339</v>
      </c>
      <c r="N20" s="18" t="s">
        <v>1370</v>
      </c>
    </row>
    <row r="21" ht="23.45" customHeight="1" spans="1:14">
      <c r="A21" s="17">
        <v>13</v>
      </c>
      <c r="B21" s="18" t="s">
        <v>1374</v>
      </c>
      <c r="C21" s="13">
        <v>82142</v>
      </c>
      <c r="D21" s="18" t="s">
        <v>1375</v>
      </c>
      <c r="E21" s="19">
        <v>2018</v>
      </c>
      <c r="F21" s="19">
        <v>2020</v>
      </c>
      <c r="G21" s="15">
        <v>6200</v>
      </c>
      <c r="H21" s="16" t="s">
        <v>1335</v>
      </c>
      <c r="I21" s="15">
        <v>5940</v>
      </c>
      <c r="J21" s="18" t="s">
        <v>1376</v>
      </c>
      <c r="K21" s="18" t="s">
        <v>1337</v>
      </c>
      <c r="L21" s="22" t="s">
        <v>1338</v>
      </c>
      <c r="M21" s="18" t="s">
        <v>1339</v>
      </c>
      <c r="N21" s="23"/>
    </row>
    <row r="22" ht="33.95" customHeight="1" spans="1:14">
      <c r="A22" s="17">
        <v>14</v>
      </c>
      <c r="B22" s="18" t="s">
        <v>1377</v>
      </c>
      <c r="C22" s="13">
        <v>85941</v>
      </c>
      <c r="D22" s="18" t="s">
        <v>1378</v>
      </c>
      <c r="E22" s="19">
        <v>2020</v>
      </c>
      <c r="F22" s="19">
        <v>2022</v>
      </c>
      <c r="G22" s="15">
        <v>16110</v>
      </c>
      <c r="H22" s="16" t="s">
        <v>1335</v>
      </c>
      <c r="I22" s="15">
        <v>15690</v>
      </c>
      <c r="J22" s="18" t="s">
        <v>1379</v>
      </c>
      <c r="K22" s="18" t="s">
        <v>1337</v>
      </c>
      <c r="L22" s="22" t="s">
        <v>1338</v>
      </c>
      <c r="M22" s="24" t="s">
        <v>1339</v>
      </c>
      <c r="N22" s="25"/>
    </row>
    <row r="23" ht="65.45" customHeight="1" spans="1:14">
      <c r="A23" s="17">
        <v>15</v>
      </c>
      <c r="B23" s="18" t="s">
        <v>1380</v>
      </c>
      <c r="C23" s="13">
        <v>48467</v>
      </c>
      <c r="D23" s="18" t="s">
        <v>1381</v>
      </c>
      <c r="E23" s="19">
        <v>2020</v>
      </c>
      <c r="F23" s="19">
        <v>2022</v>
      </c>
      <c r="G23" s="15">
        <v>16736</v>
      </c>
      <c r="H23" s="16" t="s">
        <v>1335</v>
      </c>
      <c r="I23" s="15">
        <v>14916</v>
      </c>
      <c r="J23" s="18" t="s">
        <v>1382</v>
      </c>
      <c r="K23" s="18" t="s">
        <v>1337</v>
      </c>
      <c r="L23" s="22" t="s">
        <v>1338</v>
      </c>
      <c r="M23" s="24" t="s">
        <v>1339</v>
      </c>
      <c r="N23" s="26"/>
    </row>
    <row r="24" ht="56.65" customHeight="1" spans="1:14">
      <c r="A24" s="17">
        <v>16</v>
      </c>
      <c r="B24" s="18" t="s">
        <v>1383</v>
      </c>
      <c r="C24" s="13">
        <v>88300</v>
      </c>
      <c r="D24" s="18" t="s">
        <v>1384</v>
      </c>
      <c r="E24" s="19">
        <v>2018</v>
      </c>
      <c r="F24" s="19">
        <v>2020</v>
      </c>
      <c r="G24" s="15">
        <v>22906</v>
      </c>
      <c r="H24" s="16" t="s">
        <v>1335</v>
      </c>
      <c r="I24" s="15">
        <v>22448</v>
      </c>
      <c r="J24" s="18" t="s">
        <v>1385</v>
      </c>
      <c r="K24" s="18" t="s">
        <v>1337</v>
      </c>
      <c r="L24" s="22" t="s">
        <v>1338</v>
      </c>
      <c r="M24" s="24" t="s">
        <v>1339</v>
      </c>
      <c r="N24" s="26" t="s">
        <v>1386</v>
      </c>
    </row>
    <row r="25" ht="51" customHeight="1" spans="1:14">
      <c r="A25" s="17">
        <v>17</v>
      </c>
      <c r="B25" s="18" t="s">
        <v>1387</v>
      </c>
      <c r="C25" s="13">
        <v>100436</v>
      </c>
      <c r="D25" s="18" t="s">
        <v>1388</v>
      </c>
      <c r="E25" s="19">
        <v>2018</v>
      </c>
      <c r="F25" s="19">
        <v>2021</v>
      </c>
      <c r="G25" s="15">
        <v>25900</v>
      </c>
      <c r="H25" s="16" t="s">
        <v>1335</v>
      </c>
      <c r="I25" s="15">
        <v>21680</v>
      </c>
      <c r="J25" s="18" t="s">
        <v>1389</v>
      </c>
      <c r="K25" s="18" t="s">
        <v>1337</v>
      </c>
      <c r="L25" s="22" t="s">
        <v>1338</v>
      </c>
      <c r="M25" s="18" t="s">
        <v>1339</v>
      </c>
      <c r="N25" s="21"/>
    </row>
    <row r="26" ht="42" customHeight="1" spans="1:14">
      <c r="A26" s="17">
        <v>18</v>
      </c>
      <c r="B26" s="18" t="s">
        <v>1390</v>
      </c>
      <c r="C26" s="13">
        <v>111786</v>
      </c>
      <c r="D26" s="18" t="s">
        <v>1391</v>
      </c>
      <c r="E26" s="19">
        <v>2020</v>
      </c>
      <c r="F26" s="19">
        <v>2022</v>
      </c>
      <c r="G26" s="15">
        <v>5589</v>
      </c>
      <c r="H26" s="16" t="s">
        <v>1335</v>
      </c>
      <c r="I26" s="15">
        <v>2900</v>
      </c>
      <c r="J26" s="18" t="s">
        <v>1392</v>
      </c>
      <c r="K26" s="18" t="s">
        <v>1337</v>
      </c>
      <c r="L26" s="22" t="s">
        <v>1338</v>
      </c>
      <c r="M26" s="18" t="s">
        <v>1339</v>
      </c>
      <c r="N26" s="18"/>
    </row>
    <row r="27" ht="33.95" customHeight="1" spans="1:14">
      <c r="A27" s="17">
        <v>19</v>
      </c>
      <c r="B27" s="18" t="s">
        <v>1393</v>
      </c>
      <c r="C27" s="13">
        <v>118875</v>
      </c>
      <c r="D27" s="18" t="s">
        <v>1394</v>
      </c>
      <c r="E27" s="19">
        <v>2020</v>
      </c>
      <c r="F27" s="19">
        <v>2022</v>
      </c>
      <c r="G27" s="15">
        <v>1500</v>
      </c>
      <c r="H27" s="16" t="s">
        <v>1335</v>
      </c>
      <c r="I27" s="15">
        <v>1200</v>
      </c>
      <c r="J27" s="18" t="s">
        <v>1395</v>
      </c>
      <c r="K27" s="18" t="s">
        <v>1337</v>
      </c>
      <c r="L27" s="22" t="s">
        <v>1338</v>
      </c>
      <c r="M27" s="18" t="s">
        <v>1339</v>
      </c>
      <c r="N27" s="18"/>
    </row>
    <row r="28" ht="59.45" customHeight="1" spans="1:14">
      <c r="A28" s="17">
        <v>20</v>
      </c>
      <c r="B28" s="18" t="s">
        <v>1396</v>
      </c>
      <c r="C28" s="13">
        <v>216220</v>
      </c>
      <c r="D28" s="18" t="s">
        <v>1397</v>
      </c>
      <c r="E28" s="19">
        <v>2017</v>
      </c>
      <c r="F28" s="19">
        <v>2021</v>
      </c>
      <c r="G28" s="15">
        <v>41220</v>
      </c>
      <c r="H28" s="16" t="s">
        <v>1335</v>
      </c>
      <c r="I28" s="15">
        <v>32880</v>
      </c>
      <c r="J28" s="18" t="s">
        <v>1398</v>
      </c>
      <c r="K28" s="18" t="s">
        <v>1337</v>
      </c>
      <c r="L28" s="22" t="s">
        <v>1338</v>
      </c>
      <c r="M28" s="18" t="s">
        <v>1339</v>
      </c>
      <c r="N28" s="18"/>
    </row>
    <row r="29" ht="36" customHeight="1" spans="1:14">
      <c r="A29" s="17">
        <v>21</v>
      </c>
      <c r="B29" s="18" t="s">
        <v>1399</v>
      </c>
      <c r="C29" s="13">
        <v>389403</v>
      </c>
      <c r="D29" s="18" t="s">
        <v>1400</v>
      </c>
      <c r="E29" s="19">
        <v>2018</v>
      </c>
      <c r="F29" s="19">
        <v>2021</v>
      </c>
      <c r="G29" s="15">
        <v>74400</v>
      </c>
      <c r="H29" s="16" t="s">
        <v>1335</v>
      </c>
      <c r="I29" s="15">
        <v>50760</v>
      </c>
      <c r="J29" s="18" t="s">
        <v>1357</v>
      </c>
      <c r="K29" s="18" t="s">
        <v>1337</v>
      </c>
      <c r="L29" s="22" t="s">
        <v>1338</v>
      </c>
      <c r="M29" s="18" t="s">
        <v>1339</v>
      </c>
      <c r="N29" s="18" t="s">
        <v>1370</v>
      </c>
    </row>
    <row r="30" ht="33.95" customHeight="1" spans="1:14">
      <c r="A30" s="17">
        <v>22</v>
      </c>
      <c r="B30" s="18" t="s">
        <v>1401</v>
      </c>
      <c r="C30" s="13">
        <v>20173</v>
      </c>
      <c r="D30" s="18" t="s">
        <v>1402</v>
      </c>
      <c r="E30" s="19">
        <v>2020</v>
      </c>
      <c r="F30" s="19">
        <v>2022</v>
      </c>
      <c r="G30" s="15">
        <v>2303</v>
      </c>
      <c r="H30" s="16" t="s">
        <v>1335</v>
      </c>
      <c r="I30" s="15">
        <v>2123</v>
      </c>
      <c r="J30" s="18" t="s">
        <v>1403</v>
      </c>
      <c r="K30" s="18" t="s">
        <v>1337</v>
      </c>
      <c r="L30" s="22" t="s">
        <v>1338</v>
      </c>
      <c r="M30" s="18" t="s">
        <v>1339</v>
      </c>
      <c r="N30" s="18" t="s">
        <v>1370</v>
      </c>
    </row>
    <row r="31" ht="45.2" customHeight="1" spans="1:14">
      <c r="A31" s="17">
        <v>23</v>
      </c>
      <c r="B31" s="18" t="s">
        <v>1404</v>
      </c>
      <c r="C31" s="13">
        <v>52008.49</v>
      </c>
      <c r="D31" s="18" t="s">
        <v>1405</v>
      </c>
      <c r="E31" s="19">
        <v>2014</v>
      </c>
      <c r="F31" s="19">
        <v>2021</v>
      </c>
      <c r="G31" s="15">
        <v>9000</v>
      </c>
      <c r="H31" s="16" t="s">
        <v>1335</v>
      </c>
      <c r="I31" s="15">
        <v>5000</v>
      </c>
      <c r="J31" s="18" t="s">
        <v>1406</v>
      </c>
      <c r="K31" s="18" t="s">
        <v>1337</v>
      </c>
      <c r="L31" s="22" t="s">
        <v>1338</v>
      </c>
      <c r="M31" s="18" t="s">
        <v>1339</v>
      </c>
      <c r="N31" s="18" t="s">
        <v>1370</v>
      </c>
    </row>
    <row r="32" ht="45.2" customHeight="1" spans="1:14">
      <c r="A32" s="17">
        <v>24</v>
      </c>
      <c r="B32" s="18" t="s">
        <v>1407</v>
      </c>
      <c r="C32" s="13">
        <v>56604</v>
      </c>
      <c r="D32" s="18" t="s">
        <v>1408</v>
      </c>
      <c r="E32" s="19">
        <v>2019</v>
      </c>
      <c r="F32" s="19">
        <v>2021</v>
      </c>
      <c r="G32" s="15">
        <v>9900</v>
      </c>
      <c r="H32" s="16" t="s">
        <v>1335</v>
      </c>
      <c r="I32" s="15">
        <v>6000</v>
      </c>
      <c r="J32" s="18" t="s">
        <v>1409</v>
      </c>
      <c r="K32" s="18" t="s">
        <v>1337</v>
      </c>
      <c r="L32" s="22" t="s">
        <v>1338</v>
      </c>
      <c r="M32" s="18" t="s">
        <v>1339</v>
      </c>
      <c r="N32" s="18"/>
    </row>
    <row r="33" ht="32.25" customHeight="1" spans="1:14">
      <c r="A33" s="17">
        <v>25</v>
      </c>
      <c r="B33" s="18" t="s">
        <v>1410</v>
      </c>
      <c r="C33" s="13">
        <v>60680</v>
      </c>
      <c r="D33" s="18" t="s">
        <v>1411</v>
      </c>
      <c r="E33" s="19">
        <v>2014</v>
      </c>
      <c r="F33" s="19">
        <v>2021</v>
      </c>
      <c r="G33" s="15">
        <v>6280</v>
      </c>
      <c r="H33" s="16" t="s">
        <v>1335</v>
      </c>
      <c r="I33" s="15">
        <v>2180</v>
      </c>
      <c r="J33" s="18" t="s">
        <v>1412</v>
      </c>
      <c r="K33" s="18" t="s">
        <v>1337</v>
      </c>
      <c r="L33" s="22" t="s">
        <v>1338</v>
      </c>
      <c r="M33" s="18" t="s">
        <v>1339</v>
      </c>
      <c r="N33" s="18"/>
    </row>
    <row r="34" ht="23.45" customHeight="1" spans="1:14">
      <c r="A34" s="17">
        <v>26</v>
      </c>
      <c r="B34" s="18" t="s">
        <v>1413</v>
      </c>
      <c r="C34" s="13">
        <v>62978</v>
      </c>
      <c r="D34" s="18" t="s">
        <v>1414</v>
      </c>
      <c r="E34" s="19">
        <v>2018</v>
      </c>
      <c r="F34" s="19">
        <v>2021</v>
      </c>
      <c r="G34" s="15">
        <v>16000</v>
      </c>
      <c r="H34" s="16" t="s">
        <v>1335</v>
      </c>
      <c r="I34" s="15">
        <v>14000</v>
      </c>
      <c r="J34" s="18" t="s">
        <v>1415</v>
      </c>
      <c r="K34" s="18" t="s">
        <v>1337</v>
      </c>
      <c r="L34" s="22" t="s">
        <v>1338</v>
      </c>
      <c r="M34" s="18" t="s">
        <v>1339</v>
      </c>
      <c r="N34" s="18"/>
    </row>
    <row r="35" ht="27" customHeight="1" spans="1:14">
      <c r="A35" s="17">
        <v>27</v>
      </c>
      <c r="B35" s="18" t="s">
        <v>1416</v>
      </c>
      <c r="C35" s="13">
        <v>65661</v>
      </c>
      <c r="D35" s="18" t="s">
        <v>1417</v>
      </c>
      <c r="E35" s="19">
        <v>2017</v>
      </c>
      <c r="F35" s="19">
        <v>2021</v>
      </c>
      <c r="G35" s="15">
        <v>6500</v>
      </c>
      <c r="H35" s="16" t="s">
        <v>1335</v>
      </c>
      <c r="I35" s="15">
        <v>3500</v>
      </c>
      <c r="J35" s="18" t="s">
        <v>1418</v>
      </c>
      <c r="K35" s="18" t="s">
        <v>1337</v>
      </c>
      <c r="L35" s="22" t="s">
        <v>1338</v>
      </c>
      <c r="M35" s="18" t="s">
        <v>1339</v>
      </c>
      <c r="N35" s="18"/>
    </row>
    <row r="36" ht="23.45" customHeight="1" spans="1:14">
      <c r="A36" s="17">
        <v>28</v>
      </c>
      <c r="B36" s="18" t="s">
        <v>1419</v>
      </c>
      <c r="C36" s="13">
        <v>76517</v>
      </c>
      <c r="D36" s="18" t="s">
        <v>1420</v>
      </c>
      <c r="E36" s="19">
        <v>2017</v>
      </c>
      <c r="F36" s="19">
        <v>2021</v>
      </c>
      <c r="G36" s="15">
        <v>3300</v>
      </c>
      <c r="H36" s="16" t="s">
        <v>1335</v>
      </c>
      <c r="I36" s="15">
        <v>1750</v>
      </c>
      <c r="J36" s="18" t="s">
        <v>1421</v>
      </c>
      <c r="K36" s="18" t="s">
        <v>1337</v>
      </c>
      <c r="L36" s="22" t="s">
        <v>1338</v>
      </c>
      <c r="M36" s="18" t="s">
        <v>1339</v>
      </c>
      <c r="N36" s="18"/>
    </row>
    <row r="37" ht="23.45" customHeight="1" spans="1:14">
      <c r="A37" s="17">
        <v>29</v>
      </c>
      <c r="B37" s="18" t="s">
        <v>1422</v>
      </c>
      <c r="C37" s="13">
        <v>77598.23</v>
      </c>
      <c r="D37" s="18" t="s">
        <v>1423</v>
      </c>
      <c r="E37" s="19">
        <v>2017</v>
      </c>
      <c r="F37" s="19">
        <v>2021</v>
      </c>
      <c r="G37" s="15">
        <v>9309</v>
      </c>
      <c r="H37" s="16" t="s">
        <v>1335</v>
      </c>
      <c r="I37" s="15">
        <v>5000</v>
      </c>
      <c r="J37" s="18" t="s">
        <v>1424</v>
      </c>
      <c r="K37" s="18" t="s">
        <v>1337</v>
      </c>
      <c r="L37" s="22" t="s">
        <v>1338</v>
      </c>
      <c r="M37" s="18" t="s">
        <v>1339</v>
      </c>
      <c r="N37" s="18"/>
    </row>
    <row r="38" ht="37.5" customHeight="1" spans="1:14">
      <c r="A38" s="17">
        <v>30</v>
      </c>
      <c r="B38" s="18" t="s">
        <v>1425</v>
      </c>
      <c r="C38" s="13">
        <v>154164</v>
      </c>
      <c r="D38" s="18" t="s">
        <v>1426</v>
      </c>
      <c r="E38" s="19">
        <v>2012</v>
      </c>
      <c r="F38" s="19">
        <v>2021</v>
      </c>
      <c r="G38" s="15">
        <v>4500</v>
      </c>
      <c r="H38" s="16" t="s">
        <v>1335</v>
      </c>
      <c r="I38" s="15">
        <v>3000</v>
      </c>
      <c r="J38" s="18" t="s">
        <v>1427</v>
      </c>
      <c r="K38" s="18" t="s">
        <v>1337</v>
      </c>
      <c r="L38" s="22" t="s">
        <v>1338</v>
      </c>
      <c r="M38" s="18" t="s">
        <v>1339</v>
      </c>
      <c r="N38" s="18"/>
    </row>
    <row r="39" ht="23.45" customHeight="1" spans="1:14">
      <c r="A39" s="17">
        <v>31</v>
      </c>
      <c r="B39" s="18" t="s">
        <v>1428</v>
      </c>
      <c r="C39" s="13">
        <v>185000</v>
      </c>
      <c r="D39" s="18" t="s">
        <v>1429</v>
      </c>
      <c r="E39" s="19">
        <v>2020</v>
      </c>
      <c r="F39" s="19">
        <v>2023</v>
      </c>
      <c r="G39" s="15">
        <v>300</v>
      </c>
      <c r="H39" s="16" t="s">
        <v>1335</v>
      </c>
      <c r="I39" s="15">
        <v>100</v>
      </c>
      <c r="J39" s="18" t="s">
        <v>1430</v>
      </c>
      <c r="K39" s="18" t="s">
        <v>1337</v>
      </c>
      <c r="L39" s="22" t="s">
        <v>1338</v>
      </c>
      <c r="M39" s="18" t="s">
        <v>1339</v>
      </c>
      <c r="N39" s="18"/>
    </row>
    <row r="40" ht="39.6" customHeight="1" spans="1:14">
      <c r="A40" s="17">
        <v>32</v>
      </c>
      <c r="B40" s="18" t="s">
        <v>1431</v>
      </c>
      <c r="C40" s="13">
        <v>54041</v>
      </c>
      <c r="D40" s="18" t="s">
        <v>1432</v>
      </c>
      <c r="E40" s="19">
        <v>2019</v>
      </c>
      <c r="F40" s="19">
        <v>2021</v>
      </c>
      <c r="G40" s="15">
        <v>6000</v>
      </c>
      <c r="H40" s="16" t="s">
        <v>1335</v>
      </c>
      <c r="I40" s="15">
        <v>4800</v>
      </c>
      <c r="J40" s="18" t="s">
        <v>1433</v>
      </c>
      <c r="K40" s="18" t="s">
        <v>1434</v>
      </c>
      <c r="L40" s="22" t="s">
        <v>1338</v>
      </c>
      <c r="M40" s="18" t="s">
        <v>1339</v>
      </c>
      <c r="N40" s="18"/>
    </row>
    <row r="41" ht="23.45" customHeight="1" spans="1:14">
      <c r="A41" s="17">
        <v>33</v>
      </c>
      <c r="B41" s="18" t="s">
        <v>1435</v>
      </c>
      <c r="C41" s="13">
        <v>61000</v>
      </c>
      <c r="D41" s="18" t="s">
        <v>1436</v>
      </c>
      <c r="E41" s="19">
        <v>2020</v>
      </c>
      <c r="F41" s="19">
        <v>2022</v>
      </c>
      <c r="G41" s="15">
        <v>12000</v>
      </c>
      <c r="H41" s="16" t="s">
        <v>1335</v>
      </c>
      <c r="I41" s="15">
        <v>7500</v>
      </c>
      <c r="J41" s="18" t="s">
        <v>1437</v>
      </c>
      <c r="K41" s="18" t="s">
        <v>1434</v>
      </c>
      <c r="L41" s="22" t="s">
        <v>1338</v>
      </c>
      <c r="M41" s="18" t="s">
        <v>1339</v>
      </c>
      <c r="N41" s="18"/>
    </row>
    <row r="42" ht="67.15" customHeight="1" spans="1:14">
      <c r="A42" s="17">
        <v>34</v>
      </c>
      <c r="B42" s="18" t="s">
        <v>1438</v>
      </c>
      <c r="C42" s="13">
        <v>98953</v>
      </c>
      <c r="D42" s="18" t="s">
        <v>1439</v>
      </c>
      <c r="E42" s="19">
        <v>2017</v>
      </c>
      <c r="F42" s="19">
        <v>2022</v>
      </c>
      <c r="G42" s="15">
        <v>5140</v>
      </c>
      <c r="H42" s="16" t="s">
        <v>1335</v>
      </c>
      <c r="I42" s="15">
        <v>3684</v>
      </c>
      <c r="J42" s="18" t="s">
        <v>1440</v>
      </c>
      <c r="K42" s="18" t="s">
        <v>1434</v>
      </c>
      <c r="L42" s="22" t="s">
        <v>1338</v>
      </c>
      <c r="M42" s="18" t="s">
        <v>1339</v>
      </c>
      <c r="N42" s="18"/>
    </row>
    <row r="43" ht="36.75" customHeight="1" spans="1:14">
      <c r="A43" s="17">
        <v>35</v>
      </c>
      <c r="B43" s="18" t="s">
        <v>1441</v>
      </c>
      <c r="C43" s="13">
        <v>102250.79</v>
      </c>
      <c r="D43" s="18" t="s">
        <v>1442</v>
      </c>
      <c r="E43" s="19">
        <v>2020</v>
      </c>
      <c r="F43" s="19">
        <v>2021</v>
      </c>
      <c r="G43" s="15">
        <v>8000</v>
      </c>
      <c r="H43" s="16" t="s">
        <v>1335</v>
      </c>
      <c r="I43" s="15">
        <v>6400</v>
      </c>
      <c r="J43" s="18" t="s">
        <v>1443</v>
      </c>
      <c r="K43" s="18" t="s">
        <v>1434</v>
      </c>
      <c r="L43" s="22" t="s">
        <v>1338</v>
      </c>
      <c r="M43" s="18" t="s">
        <v>1339</v>
      </c>
      <c r="N43" s="18"/>
    </row>
    <row r="44" ht="36.75" customHeight="1" spans="1:14">
      <c r="A44" s="17">
        <v>36</v>
      </c>
      <c r="B44" s="18" t="s">
        <v>1444</v>
      </c>
      <c r="C44" s="13">
        <v>110150</v>
      </c>
      <c r="D44" s="18" t="s">
        <v>1445</v>
      </c>
      <c r="E44" s="19">
        <v>2019</v>
      </c>
      <c r="F44" s="19">
        <v>2022</v>
      </c>
      <c r="G44" s="15">
        <v>14000</v>
      </c>
      <c r="H44" s="16" t="s">
        <v>1335</v>
      </c>
      <c r="I44" s="15">
        <v>11200</v>
      </c>
      <c r="J44" s="18" t="s">
        <v>1446</v>
      </c>
      <c r="K44" s="18" t="s">
        <v>1434</v>
      </c>
      <c r="L44" s="22" t="s">
        <v>1338</v>
      </c>
      <c r="M44" s="18" t="s">
        <v>1339</v>
      </c>
      <c r="N44" s="18"/>
    </row>
    <row r="45" ht="23.45" customHeight="1" spans="1:14">
      <c r="A45" s="17">
        <v>37</v>
      </c>
      <c r="B45" s="18" t="s">
        <v>1447</v>
      </c>
      <c r="C45" s="13">
        <v>209100</v>
      </c>
      <c r="D45" s="18" t="s">
        <v>1448</v>
      </c>
      <c r="E45" s="19">
        <v>2014</v>
      </c>
      <c r="F45" s="19">
        <v>2020</v>
      </c>
      <c r="G45" s="15">
        <v>4500</v>
      </c>
      <c r="H45" s="16" t="s">
        <v>1335</v>
      </c>
      <c r="I45" s="15">
        <v>3600</v>
      </c>
      <c r="J45" s="18" t="s">
        <v>1366</v>
      </c>
      <c r="K45" s="18" t="s">
        <v>1434</v>
      </c>
      <c r="L45" s="22" t="s">
        <v>1338</v>
      </c>
      <c r="M45" s="18" t="s">
        <v>1339</v>
      </c>
      <c r="N45" s="18"/>
    </row>
    <row r="46" ht="33" customHeight="1" spans="1:14">
      <c r="A46" s="17">
        <v>38</v>
      </c>
      <c r="B46" s="18" t="s">
        <v>1449</v>
      </c>
      <c r="C46" s="13">
        <v>250000</v>
      </c>
      <c r="D46" s="18" t="s">
        <v>1450</v>
      </c>
      <c r="E46" s="19">
        <v>2020</v>
      </c>
      <c r="F46" s="19">
        <v>2023</v>
      </c>
      <c r="G46" s="15">
        <v>3000</v>
      </c>
      <c r="H46" s="16" t="s">
        <v>1335</v>
      </c>
      <c r="I46" s="15">
        <v>2400</v>
      </c>
      <c r="J46" s="18" t="s">
        <v>1451</v>
      </c>
      <c r="K46" s="18" t="s">
        <v>1434</v>
      </c>
      <c r="L46" s="22" t="s">
        <v>1338</v>
      </c>
      <c r="M46" s="18" t="s">
        <v>1339</v>
      </c>
      <c r="N46" s="18"/>
    </row>
    <row r="47" ht="27" customHeight="1" spans="1:14">
      <c r="A47" s="17">
        <v>39</v>
      </c>
      <c r="B47" s="18" t="s">
        <v>1452</v>
      </c>
      <c r="C47" s="13">
        <v>480000</v>
      </c>
      <c r="D47" s="18" t="s">
        <v>1453</v>
      </c>
      <c r="E47" s="19">
        <v>2013</v>
      </c>
      <c r="F47" s="19">
        <v>2021</v>
      </c>
      <c r="G47" s="15">
        <v>1400</v>
      </c>
      <c r="H47" s="16" t="s">
        <v>1335</v>
      </c>
      <c r="I47" s="15">
        <v>800</v>
      </c>
      <c r="J47" s="18" t="s">
        <v>1454</v>
      </c>
      <c r="K47" s="18" t="s">
        <v>1434</v>
      </c>
      <c r="L47" s="22" t="s">
        <v>1338</v>
      </c>
      <c r="M47" s="18" t="s">
        <v>1339</v>
      </c>
      <c r="N47" s="18"/>
    </row>
    <row r="48" ht="23.45" customHeight="1" spans="1:14">
      <c r="A48" s="17">
        <v>40</v>
      </c>
      <c r="B48" s="18" t="s">
        <v>1455</v>
      </c>
      <c r="C48" s="13">
        <v>58461.47</v>
      </c>
      <c r="D48" s="18" t="s">
        <v>1456</v>
      </c>
      <c r="E48" s="19">
        <v>2016</v>
      </c>
      <c r="F48" s="19">
        <v>2020</v>
      </c>
      <c r="G48" s="15">
        <v>5111</v>
      </c>
      <c r="H48" s="16" t="s">
        <v>1335</v>
      </c>
      <c r="I48" s="15">
        <v>13187</v>
      </c>
      <c r="J48" s="18" t="s">
        <v>1366</v>
      </c>
      <c r="K48" s="18" t="s">
        <v>1457</v>
      </c>
      <c r="L48" s="22" t="s">
        <v>1338</v>
      </c>
      <c r="M48" s="18" t="s">
        <v>1339</v>
      </c>
      <c r="N48" s="18"/>
    </row>
    <row r="49" ht="33.95" customHeight="1" spans="1:14">
      <c r="A49" s="17">
        <v>41</v>
      </c>
      <c r="B49" s="18" t="s">
        <v>1458</v>
      </c>
      <c r="C49" s="13">
        <v>81372</v>
      </c>
      <c r="D49" s="18" t="s">
        <v>1459</v>
      </c>
      <c r="E49" s="19">
        <v>2018</v>
      </c>
      <c r="F49" s="19">
        <v>2021</v>
      </c>
      <c r="G49" s="15">
        <v>22000</v>
      </c>
      <c r="H49" s="16" t="s">
        <v>1335</v>
      </c>
      <c r="I49" s="15">
        <v>14799</v>
      </c>
      <c r="J49" s="18" t="s">
        <v>1460</v>
      </c>
      <c r="K49" s="18" t="s">
        <v>1457</v>
      </c>
      <c r="L49" s="22" t="s">
        <v>1338</v>
      </c>
      <c r="M49" s="18" t="s">
        <v>1339</v>
      </c>
      <c r="N49" s="18"/>
    </row>
    <row r="50" ht="34.5" customHeight="1" spans="1:14">
      <c r="A50" s="17">
        <v>42</v>
      </c>
      <c r="B50" s="18" t="s">
        <v>1461</v>
      </c>
      <c r="C50" s="13">
        <v>305143</v>
      </c>
      <c r="D50" s="18" t="s">
        <v>1462</v>
      </c>
      <c r="E50" s="19">
        <v>2017</v>
      </c>
      <c r="F50" s="19">
        <v>2021</v>
      </c>
      <c r="G50" s="15">
        <v>68337</v>
      </c>
      <c r="H50" s="16" t="s">
        <v>1335</v>
      </c>
      <c r="I50" s="15">
        <v>48790</v>
      </c>
      <c r="J50" s="18" t="s">
        <v>1463</v>
      </c>
      <c r="K50" s="18" t="s">
        <v>1464</v>
      </c>
      <c r="L50" s="22" t="s">
        <v>1338</v>
      </c>
      <c r="M50" s="18" t="s">
        <v>1339</v>
      </c>
      <c r="N50" s="18"/>
    </row>
    <row r="51" ht="23.45" customHeight="1" spans="1:14">
      <c r="A51" s="12" t="s">
        <v>1465</v>
      </c>
      <c r="B51" s="12"/>
      <c r="C51" s="13">
        <f>SUM(C52:C56)</f>
        <v>404876.42</v>
      </c>
      <c r="D51" s="14"/>
      <c r="E51" s="15"/>
      <c r="F51" s="15"/>
      <c r="G51" s="13">
        <f>SUM(G52:G56)</f>
        <v>99875</v>
      </c>
      <c r="H51" s="16"/>
      <c r="I51" s="13">
        <f>SUM(I52:I56)</f>
        <v>102882.26</v>
      </c>
      <c r="J51" s="18"/>
      <c r="K51" s="18"/>
      <c r="L51" s="18"/>
      <c r="M51" s="18"/>
      <c r="N51" s="18"/>
    </row>
    <row r="52" ht="81" customHeight="1" spans="1:14">
      <c r="A52" s="17">
        <v>43</v>
      </c>
      <c r="B52" s="18" t="s">
        <v>1466</v>
      </c>
      <c r="C52" s="13">
        <v>78800</v>
      </c>
      <c r="D52" s="18" t="s">
        <v>1467</v>
      </c>
      <c r="E52" s="19">
        <v>2020</v>
      </c>
      <c r="F52" s="19">
        <v>2023</v>
      </c>
      <c r="G52" s="15">
        <v>2000</v>
      </c>
      <c r="H52" s="16" t="s">
        <v>1335</v>
      </c>
      <c r="I52" s="15">
        <v>17352</v>
      </c>
      <c r="J52" s="18" t="s">
        <v>1336</v>
      </c>
      <c r="K52" s="18" t="s">
        <v>1337</v>
      </c>
      <c r="L52" s="22" t="s">
        <v>1338</v>
      </c>
      <c r="M52" s="18" t="s">
        <v>1339</v>
      </c>
      <c r="N52" s="18"/>
    </row>
    <row r="53" ht="23.45" customHeight="1" spans="1:14">
      <c r="A53" s="17">
        <v>44</v>
      </c>
      <c r="B53" s="18" t="s">
        <v>1468</v>
      </c>
      <c r="C53" s="13">
        <v>55684</v>
      </c>
      <c r="D53" s="18" t="s">
        <v>1469</v>
      </c>
      <c r="E53" s="19">
        <v>2018</v>
      </c>
      <c r="F53" s="19">
        <v>2021</v>
      </c>
      <c r="G53" s="15">
        <v>19000</v>
      </c>
      <c r="H53" s="16" t="s">
        <v>1335</v>
      </c>
      <c r="I53" s="15">
        <v>29454.41</v>
      </c>
      <c r="J53" s="18" t="s">
        <v>1470</v>
      </c>
      <c r="K53" s="18" t="s">
        <v>1457</v>
      </c>
      <c r="L53" s="22" t="s">
        <v>1338</v>
      </c>
      <c r="M53" s="18" t="s">
        <v>1339</v>
      </c>
      <c r="N53" s="18"/>
    </row>
    <row r="54" ht="35.25" customHeight="1" spans="1:14">
      <c r="A54" s="17">
        <v>45</v>
      </c>
      <c r="B54" s="18" t="s">
        <v>1471</v>
      </c>
      <c r="C54" s="13">
        <v>60780.42</v>
      </c>
      <c r="D54" s="18" t="s">
        <v>1472</v>
      </c>
      <c r="E54" s="19">
        <v>2020</v>
      </c>
      <c r="F54" s="19">
        <v>2023</v>
      </c>
      <c r="G54" s="15">
        <v>28000</v>
      </c>
      <c r="H54" s="16" t="s">
        <v>1335</v>
      </c>
      <c r="I54" s="15">
        <v>29448.85</v>
      </c>
      <c r="J54" s="18" t="s">
        <v>1473</v>
      </c>
      <c r="K54" s="18" t="s">
        <v>1457</v>
      </c>
      <c r="L54" s="22" t="s">
        <v>1338</v>
      </c>
      <c r="M54" s="18" t="s">
        <v>1339</v>
      </c>
      <c r="N54" s="18"/>
    </row>
    <row r="55" ht="23.45" customHeight="1" spans="1:14">
      <c r="A55" s="17">
        <v>46</v>
      </c>
      <c r="B55" s="18" t="s">
        <v>1474</v>
      </c>
      <c r="C55" s="13">
        <v>64800</v>
      </c>
      <c r="D55" s="18" t="s">
        <v>1475</v>
      </c>
      <c r="E55" s="19">
        <v>2015</v>
      </c>
      <c r="F55" s="19">
        <v>2021</v>
      </c>
      <c r="G55" s="15">
        <v>4000</v>
      </c>
      <c r="H55" s="16" t="s">
        <v>1335</v>
      </c>
      <c r="I55" s="15">
        <v>7300</v>
      </c>
      <c r="J55" s="18" t="s">
        <v>1476</v>
      </c>
      <c r="K55" s="18" t="s">
        <v>1457</v>
      </c>
      <c r="L55" s="22" t="s">
        <v>1338</v>
      </c>
      <c r="M55" s="18" t="s">
        <v>1339</v>
      </c>
      <c r="N55" s="18"/>
    </row>
    <row r="56" ht="46.9" customHeight="1" spans="1:14">
      <c r="A56" s="17">
        <v>47</v>
      </c>
      <c r="B56" s="18" t="s">
        <v>1477</v>
      </c>
      <c r="C56" s="13">
        <v>144812</v>
      </c>
      <c r="D56" s="18" t="s">
        <v>1478</v>
      </c>
      <c r="E56" s="19">
        <v>2019</v>
      </c>
      <c r="F56" s="19">
        <v>2022</v>
      </c>
      <c r="G56" s="15">
        <v>46875</v>
      </c>
      <c r="H56" s="16" t="s">
        <v>1335</v>
      </c>
      <c r="I56" s="15">
        <v>19327</v>
      </c>
      <c r="J56" s="18" t="s">
        <v>1479</v>
      </c>
      <c r="K56" s="18" t="s">
        <v>1457</v>
      </c>
      <c r="L56" s="22" t="s">
        <v>1338</v>
      </c>
      <c r="M56" s="18" t="s">
        <v>1339</v>
      </c>
      <c r="N56" s="18"/>
    </row>
    <row r="57" ht="23.45" customHeight="1" spans="1:14">
      <c r="A57" s="12" t="s">
        <v>1480</v>
      </c>
      <c r="B57" s="12"/>
      <c r="C57" s="13">
        <f>SUM(C58:C63)</f>
        <v>1024544</v>
      </c>
      <c r="D57" s="14"/>
      <c r="E57" s="15"/>
      <c r="F57" s="15"/>
      <c r="G57" s="13">
        <f>SUM(G58:G63)</f>
        <v>51500</v>
      </c>
      <c r="H57" s="16"/>
      <c r="I57" s="13">
        <f>SUM(I58:I63)</f>
        <v>15000</v>
      </c>
      <c r="J57" s="18"/>
      <c r="K57" s="18"/>
      <c r="L57" s="18"/>
      <c r="M57" s="18"/>
      <c r="N57" s="18"/>
    </row>
    <row r="58" ht="23.45" customHeight="1" spans="1:14">
      <c r="A58" s="17">
        <v>48</v>
      </c>
      <c r="B58" s="18" t="s">
        <v>1481</v>
      </c>
      <c r="C58" s="13">
        <v>27000</v>
      </c>
      <c r="D58" s="18" t="s">
        <v>1482</v>
      </c>
      <c r="E58" s="19">
        <v>2020</v>
      </c>
      <c r="F58" s="19">
        <v>2021</v>
      </c>
      <c r="G58" s="15">
        <v>19000</v>
      </c>
      <c r="H58" s="16" t="s">
        <v>1335</v>
      </c>
      <c r="I58" s="15">
        <v>15000</v>
      </c>
      <c r="J58" s="18" t="s">
        <v>1483</v>
      </c>
      <c r="K58" s="18" t="s">
        <v>1464</v>
      </c>
      <c r="L58" s="22" t="s">
        <v>1338</v>
      </c>
      <c r="M58" s="18" t="s">
        <v>1339</v>
      </c>
      <c r="N58" s="18"/>
    </row>
    <row r="59" ht="23.45" customHeight="1" spans="1:14">
      <c r="A59" s="17">
        <v>49</v>
      </c>
      <c r="B59" s="18" t="s">
        <v>1484</v>
      </c>
      <c r="C59" s="13">
        <v>60000</v>
      </c>
      <c r="D59" s="18" t="s">
        <v>1485</v>
      </c>
      <c r="E59" s="19">
        <v>2020</v>
      </c>
      <c r="F59" s="19">
        <v>2022</v>
      </c>
      <c r="G59" s="15">
        <v>3000</v>
      </c>
      <c r="H59" s="16" t="s">
        <v>1486</v>
      </c>
      <c r="I59" s="15"/>
      <c r="J59" s="18" t="s">
        <v>1487</v>
      </c>
      <c r="K59" s="18" t="s">
        <v>1488</v>
      </c>
      <c r="L59" s="22" t="s">
        <v>1338</v>
      </c>
      <c r="M59" s="18" t="s">
        <v>1489</v>
      </c>
      <c r="N59" s="18"/>
    </row>
    <row r="60" ht="33.95" customHeight="1" spans="1:14">
      <c r="A60" s="17">
        <v>50</v>
      </c>
      <c r="B60" s="18" t="s">
        <v>1490</v>
      </c>
      <c r="C60" s="13">
        <v>78000</v>
      </c>
      <c r="D60" s="18" t="s">
        <v>1491</v>
      </c>
      <c r="E60" s="19">
        <v>2019</v>
      </c>
      <c r="F60" s="19">
        <v>2022</v>
      </c>
      <c r="G60" s="15">
        <v>16000</v>
      </c>
      <c r="H60" s="16" t="s">
        <v>1486</v>
      </c>
      <c r="I60" s="15"/>
      <c r="J60" s="18" t="s">
        <v>1492</v>
      </c>
      <c r="K60" s="18" t="s">
        <v>1488</v>
      </c>
      <c r="L60" s="22" t="s">
        <v>1338</v>
      </c>
      <c r="M60" s="18" t="s">
        <v>1489</v>
      </c>
      <c r="N60" s="18"/>
    </row>
    <row r="61" ht="44.25" customHeight="1" spans="1:14">
      <c r="A61" s="17">
        <v>51</v>
      </c>
      <c r="B61" s="18" t="s">
        <v>1493</v>
      </c>
      <c r="C61" s="13">
        <v>171737</v>
      </c>
      <c r="D61" s="18" t="s">
        <v>1494</v>
      </c>
      <c r="E61" s="19">
        <v>2012</v>
      </c>
      <c r="F61" s="19">
        <v>2021</v>
      </c>
      <c r="G61" s="15">
        <v>10000</v>
      </c>
      <c r="H61" s="16" t="s">
        <v>1486</v>
      </c>
      <c r="I61" s="15"/>
      <c r="J61" s="18" t="s">
        <v>1495</v>
      </c>
      <c r="K61" s="18" t="s">
        <v>1488</v>
      </c>
      <c r="L61" s="22" t="s">
        <v>1338</v>
      </c>
      <c r="M61" s="18" t="s">
        <v>1489</v>
      </c>
      <c r="N61" s="18" t="s">
        <v>1370</v>
      </c>
    </row>
    <row r="62" ht="37.5" customHeight="1" spans="1:14">
      <c r="A62" s="17">
        <v>52</v>
      </c>
      <c r="B62" s="18" t="s">
        <v>1496</v>
      </c>
      <c r="C62" s="13">
        <v>229559</v>
      </c>
      <c r="D62" s="18" t="s">
        <v>1497</v>
      </c>
      <c r="E62" s="19">
        <v>2010</v>
      </c>
      <c r="F62" s="19">
        <v>2021</v>
      </c>
      <c r="G62" s="15">
        <v>1500</v>
      </c>
      <c r="H62" s="16" t="s">
        <v>1486</v>
      </c>
      <c r="I62" s="15"/>
      <c r="J62" s="18" t="s">
        <v>1498</v>
      </c>
      <c r="K62" s="18" t="s">
        <v>1488</v>
      </c>
      <c r="L62" s="22" t="s">
        <v>1338</v>
      </c>
      <c r="M62" s="18" t="s">
        <v>1489</v>
      </c>
      <c r="N62" s="18"/>
    </row>
    <row r="63" ht="33.95" customHeight="1" spans="1:14">
      <c r="A63" s="17">
        <v>53</v>
      </c>
      <c r="B63" s="18" t="s">
        <v>1499</v>
      </c>
      <c r="C63" s="13">
        <v>458248</v>
      </c>
      <c r="D63" s="18" t="s">
        <v>1500</v>
      </c>
      <c r="E63" s="19">
        <v>2010</v>
      </c>
      <c r="F63" s="19">
        <v>2020</v>
      </c>
      <c r="G63" s="15">
        <v>2000</v>
      </c>
      <c r="H63" s="16" t="s">
        <v>1486</v>
      </c>
      <c r="I63" s="15"/>
      <c r="J63" s="18" t="s">
        <v>1501</v>
      </c>
      <c r="K63" s="18" t="s">
        <v>1488</v>
      </c>
      <c r="L63" s="22" t="s">
        <v>1338</v>
      </c>
      <c r="M63" s="18" t="s">
        <v>1489</v>
      </c>
      <c r="N63" s="18"/>
    </row>
    <row r="64" ht="23.45" customHeight="1" spans="1:14">
      <c r="A64" s="12" t="s">
        <v>1502</v>
      </c>
      <c r="B64" s="12"/>
      <c r="C64" s="13">
        <f>SUM(C65:C66)</f>
        <v>194000</v>
      </c>
      <c r="D64" s="14"/>
      <c r="E64" s="15"/>
      <c r="F64" s="15"/>
      <c r="G64" s="15">
        <f>SUM(G65:G66)</f>
        <v>8800</v>
      </c>
      <c r="H64" s="16"/>
      <c r="I64" s="15">
        <f>SUM(I65:I66)</f>
        <v>1200</v>
      </c>
      <c r="J64" s="18"/>
      <c r="K64" s="18"/>
      <c r="L64" s="18"/>
      <c r="M64" s="18"/>
      <c r="N64" s="18"/>
    </row>
    <row r="65" ht="23.45" customHeight="1" spans="1:14">
      <c r="A65" s="17">
        <v>54</v>
      </c>
      <c r="B65" s="18" t="s">
        <v>1503</v>
      </c>
      <c r="C65" s="13">
        <v>156000</v>
      </c>
      <c r="D65" s="18" t="s">
        <v>1504</v>
      </c>
      <c r="E65" s="19">
        <v>2020</v>
      </c>
      <c r="F65" s="19">
        <v>2021</v>
      </c>
      <c r="G65" s="15">
        <v>7800</v>
      </c>
      <c r="H65" s="16" t="s">
        <v>1335</v>
      </c>
      <c r="I65" s="15">
        <v>500</v>
      </c>
      <c r="J65" s="18" t="s">
        <v>1505</v>
      </c>
      <c r="K65" s="18" t="s">
        <v>1506</v>
      </c>
      <c r="L65" s="18" t="s">
        <v>1507</v>
      </c>
      <c r="M65" s="18" t="s">
        <v>1339</v>
      </c>
      <c r="N65" s="18"/>
    </row>
    <row r="66" ht="23.45" customHeight="1" spans="1:14">
      <c r="A66" s="17">
        <v>55</v>
      </c>
      <c r="B66" s="18" t="s">
        <v>1508</v>
      </c>
      <c r="C66" s="13">
        <v>38000</v>
      </c>
      <c r="D66" s="18" t="s">
        <v>1509</v>
      </c>
      <c r="E66" s="19">
        <v>2020</v>
      </c>
      <c r="F66" s="19">
        <v>2022</v>
      </c>
      <c r="G66" s="15">
        <v>1000</v>
      </c>
      <c r="H66" s="16" t="s">
        <v>1335</v>
      </c>
      <c r="I66" s="15">
        <v>700</v>
      </c>
      <c r="J66" s="18" t="s">
        <v>1505</v>
      </c>
      <c r="K66" s="18" t="s">
        <v>1506</v>
      </c>
      <c r="L66" s="18" t="s">
        <v>1507</v>
      </c>
      <c r="M66" s="18" t="s">
        <v>1339</v>
      </c>
      <c r="N66" s="18"/>
    </row>
    <row r="67" ht="23.45" customHeight="1" spans="1:14">
      <c r="A67" s="12" t="s">
        <v>1510</v>
      </c>
      <c r="B67" s="12"/>
      <c r="C67" s="13">
        <f>SUM(C68:C79)</f>
        <v>1555121.51</v>
      </c>
      <c r="D67" s="14"/>
      <c r="E67" s="15"/>
      <c r="F67" s="15"/>
      <c r="G67" s="13">
        <f>SUM(G68:G79)</f>
        <v>292580</v>
      </c>
      <c r="H67" s="16"/>
      <c r="I67" s="13">
        <f>SUM(I68:I79)</f>
        <v>14272</v>
      </c>
      <c r="J67" s="18"/>
      <c r="K67" s="18"/>
      <c r="L67" s="18"/>
      <c r="M67" s="18"/>
      <c r="N67" s="18"/>
    </row>
    <row r="68" ht="56.25" customHeight="1" spans="1:14">
      <c r="A68" s="17">
        <v>56</v>
      </c>
      <c r="B68" s="18" t="s">
        <v>1511</v>
      </c>
      <c r="C68" s="13">
        <v>143000</v>
      </c>
      <c r="D68" s="18" t="s">
        <v>1512</v>
      </c>
      <c r="E68" s="19">
        <v>2018</v>
      </c>
      <c r="F68" s="19">
        <v>2022</v>
      </c>
      <c r="G68" s="15">
        <v>25000</v>
      </c>
      <c r="H68" s="16" t="s">
        <v>1486</v>
      </c>
      <c r="I68" s="15"/>
      <c r="J68" s="18" t="s">
        <v>1513</v>
      </c>
      <c r="K68" s="18" t="s">
        <v>1337</v>
      </c>
      <c r="L68" s="22" t="s">
        <v>1514</v>
      </c>
      <c r="M68" s="18" t="s">
        <v>1489</v>
      </c>
      <c r="N68" s="18"/>
    </row>
    <row r="69" ht="33.95" customHeight="1" spans="1:14">
      <c r="A69" s="17">
        <v>57</v>
      </c>
      <c r="B69" s="18" t="s">
        <v>1515</v>
      </c>
      <c r="C69" s="13">
        <v>278700</v>
      </c>
      <c r="D69" s="18" t="s">
        <v>1516</v>
      </c>
      <c r="E69" s="19">
        <v>2020</v>
      </c>
      <c r="F69" s="19">
        <v>2023</v>
      </c>
      <c r="G69" s="15">
        <v>40051</v>
      </c>
      <c r="H69" s="16" t="s">
        <v>1486</v>
      </c>
      <c r="I69" s="15"/>
      <c r="J69" s="18" t="s">
        <v>1517</v>
      </c>
      <c r="K69" s="18" t="s">
        <v>1337</v>
      </c>
      <c r="L69" s="22" t="s">
        <v>1518</v>
      </c>
      <c r="M69" s="18" t="s">
        <v>1489</v>
      </c>
      <c r="N69" s="18"/>
    </row>
    <row r="70" ht="33.75" customHeight="1" spans="1:14">
      <c r="A70" s="17">
        <v>58</v>
      </c>
      <c r="B70" s="18" t="s">
        <v>1519</v>
      </c>
      <c r="C70" s="13">
        <v>175500</v>
      </c>
      <c r="D70" s="18" t="s">
        <v>1520</v>
      </c>
      <c r="E70" s="19">
        <v>2020</v>
      </c>
      <c r="F70" s="19">
        <v>2022</v>
      </c>
      <c r="G70" s="15">
        <v>20586</v>
      </c>
      <c r="H70" s="16" t="s">
        <v>1486</v>
      </c>
      <c r="I70" s="15"/>
      <c r="J70" s="18" t="s">
        <v>1517</v>
      </c>
      <c r="K70" s="18" t="s">
        <v>1337</v>
      </c>
      <c r="L70" s="22" t="s">
        <v>1518</v>
      </c>
      <c r="M70" s="18" t="s">
        <v>1489</v>
      </c>
      <c r="N70" s="18"/>
    </row>
    <row r="71" ht="39.75" customHeight="1" spans="1:14">
      <c r="A71" s="17">
        <v>59</v>
      </c>
      <c r="B71" s="18" t="s">
        <v>1521</v>
      </c>
      <c r="C71" s="13">
        <v>97000</v>
      </c>
      <c r="D71" s="18" t="s">
        <v>1522</v>
      </c>
      <c r="E71" s="19">
        <v>2020</v>
      </c>
      <c r="F71" s="19">
        <v>2021</v>
      </c>
      <c r="G71" s="15">
        <v>15900</v>
      </c>
      <c r="H71" s="16" t="s">
        <v>1335</v>
      </c>
      <c r="I71" s="15">
        <v>2272</v>
      </c>
      <c r="J71" s="18" t="s">
        <v>1395</v>
      </c>
      <c r="K71" s="18" t="s">
        <v>1337</v>
      </c>
      <c r="L71" s="22" t="s">
        <v>1523</v>
      </c>
      <c r="M71" s="18" t="s">
        <v>1339</v>
      </c>
      <c r="N71" s="18"/>
    </row>
    <row r="72" ht="33.95" customHeight="1" spans="1:14">
      <c r="A72" s="17">
        <v>60</v>
      </c>
      <c r="B72" s="18" t="s">
        <v>1524</v>
      </c>
      <c r="C72" s="13">
        <v>29921.51</v>
      </c>
      <c r="D72" s="18" t="s">
        <v>1525</v>
      </c>
      <c r="E72" s="19">
        <v>2019</v>
      </c>
      <c r="F72" s="19">
        <v>2021</v>
      </c>
      <c r="G72" s="15">
        <v>10000</v>
      </c>
      <c r="H72" s="16" t="s">
        <v>1335</v>
      </c>
      <c r="I72" s="15">
        <v>8000</v>
      </c>
      <c r="J72" s="18" t="s">
        <v>1526</v>
      </c>
      <c r="K72" s="18" t="s">
        <v>1337</v>
      </c>
      <c r="L72" s="22" t="s">
        <v>1518</v>
      </c>
      <c r="M72" s="18" t="s">
        <v>1339</v>
      </c>
      <c r="N72" s="18"/>
    </row>
    <row r="73" ht="37.5" customHeight="1" spans="1:14">
      <c r="A73" s="17">
        <v>61</v>
      </c>
      <c r="B73" s="18" t="s">
        <v>1527</v>
      </c>
      <c r="C73" s="13">
        <v>18000</v>
      </c>
      <c r="D73" s="18" t="s">
        <v>1528</v>
      </c>
      <c r="E73" s="19">
        <v>2020</v>
      </c>
      <c r="F73" s="19">
        <v>2021</v>
      </c>
      <c r="G73" s="15">
        <v>1000</v>
      </c>
      <c r="H73" s="16" t="s">
        <v>1486</v>
      </c>
      <c r="I73" s="32"/>
      <c r="J73" s="18" t="s">
        <v>1529</v>
      </c>
      <c r="K73" s="18" t="s">
        <v>1337</v>
      </c>
      <c r="L73" s="22" t="s">
        <v>1530</v>
      </c>
      <c r="M73" s="18" t="s">
        <v>1489</v>
      </c>
      <c r="N73" s="18"/>
    </row>
    <row r="74" ht="23.45" customHeight="1" spans="1:14">
      <c r="A74" s="17">
        <v>62</v>
      </c>
      <c r="B74" s="18" t="s">
        <v>1531</v>
      </c>
      <c r="C74" s="13">
        <v>22000</v>
      </c>
      <c r="D74" s="18" t="s">
        <v>1532</v>
      </c>
      <c r="E74" s="19">
        <v>2020</v>
      </c>
      <c r="F74" s="19">
        <v>2021</v>
      </c>
      <c r="G74" s="15">
        <v>9014</v>
      </c>
      <c r="H74" s="27" t="s">
        <v>1486</v>
      </c>
      <c r="I74" s="32"/>
      <c r="J74" s="18" t="s">
        <v>1533</v>
      </c>
      <c r="K74" s="18" t="s">
        <v>1337</v>
      </c>
      <c r="L74" s="22" t="s">
        <v>1530</v>
      </c>
      <c r="M74" s="18" t="s">
        <v>1489</v>
      </c>
      <c r="N74" s="23"/>
    </row>
    <row r="75" ht="28.5" customHeight="1" spans="1:14">
      <c r="A75" s="17">
        <v>63</v>
      </c>
      <c r="B75" s="18" t="s">
        <v>1534</v>
      </c>
      <c r="C75" s="13">
        <v>200000</v>
      </c>
      <c r="D75" s="18" t="s">
        <v>1535</v>
      </c>
      <c r="E75" s="19">
        <v>2019</v>
      </c>
      <c r="F75" s="19">
        <v>2021</v>
      </c>
      <c r="G75" s="15">
        <v>140000</v>
      </c>
      <c r="H75" s="27" t="s">
        <v>1486</v>
      </c>
      <c r="I75" s="32"/>
      <c r="J75" s="18" t="s">
        <v>1536</v>
      </c>
      <c r="K75" s="18" t="s">
        <v>1537</v>
      </c>
      <c r="L75" s="18" t="s">
        <v>1538</v>
      </c>
      <c r="M75" s="24" t="s">
        <v>1489</v>
      </c>
      <c r="N75" s="26"/>
    </row>
    <row r="76" ht="27.75" customHeight="1" spans="1:14">
      <c r="A76" s="17">
        <v>64</v>
      </c>
      <c r="B76" s="18" t="s">
        <v>1539</v>
      </c>
      <c r="C76" s="13">
        <v>450000</v>
      </c>
      <c r="D76" s="18" t="s">
        <v>1540</v>
      </c>
      <c r="E76" s="19">
        <v>2019</v>
      </c>
      <c r="F76" s="19">
        <v>2021</v>
      </c>
      <c r="G76" s="15">
        <v>12000</v>
      </c>
      <c r="H76" s="27" t="s">
        <v>1486</v>
      </c>
      <c r="I76" s="32"/>
      <c r="J76" s="18" t="s">
        <v>1536</v>
      </c>
      <c r="K76" s="18" t="s">
        <v>1541</v>
      </c>
      <c r="L76" s="18" t="s">
        <v>1538</v>
      </c>
      <c r="M76" s="24" t="s">
        <v>1489</v>
      </c>
      <c r="N76" s="18" t="s">
        <v>1370</v>
      </c>
    </row>
    <row r="77" ht="33.95" customHeight="1" spans="1:14">
      <c r="A77" s="17">
        <v>65</v>
      </c>
      <c r="B77" s="18" t="s">
        <v>1542</v>
      </c>
      <c r="C77" s="13">
        <v>78000</v>
      </c>
      <c r="D77" s="18" t="s">
        <v>1543</v>
      </c>
      <c r="E77" s="19">
        <v>2020</v>
      </c>
      <c r="F77" s="19">
        <v>2022</v>
      </c>
      <c r="G77" s="15">
        <v>9029</v>
      </c>
      <c r="H77" s="16" t="s">
        <v>1486</v>
      </c>
      <c r="I77" s="32"/>
      <c r="J77" s="18" t="s">
        <v>1544</v>
      </c>
      <c r="K77" s="18" t="s">
        <v>1337</v>
      </c>
      <c r="L77" s="22" t="s">
        <v>1530</v>
      </c>
      <c r="M77" s="18" t="s">
        <v>1489</v>
      </c>
      <c r="N77" s="18" t="s">
        <v>1370</v>
      </c>
    </row>
    <row r="78" ht="47.45" customHeight="1" spans="1:14">
      <c r="A78" s="17">
        <v>66</v>
      </c>
      <c r="B78" s="18" t="s">
        <v>1545</v>
      </c>
      <c r="C78" s="13">
        <v>50000</v>
      </c>
      <c r="D78" s="18" t="s">
        <v>1546</v>
      </c>
      <c r="E78" s="19">
        <v>2020</v>
      </c>
      <c r="F78" s="19">
        <v>2022</v>
      </c>
      <c r="G78" s="15">
        <v>5000</v>
      </c>
      <c r="H78" s="16" t="s">
        <v>1486</v>
      </c>
      <c r="I78" s="32"/>
      <c r="J78" s="18" t="s">
        <v>1547</v>
      </c>
      <c r="K78" s="18" t="s">
        <v>1434</v>
      </c>
      <c r="L78" s="22" t="s">
        <v>1518</v>
      </c>
      <c r="M78" s="18" t="s">
        <v>1489</v>
      </c>
      <c r="N78" s="18"/>
    </row>
    <row r="79" ht="39.75" customHeight="1" spans="1:14">
      <c r="A79" s="17">
        <v>67</v>
      </c>
      <c r="B79" s="18" t="s">
        <v>1548</v>
      </c>
      <c r="C79" s="13">
        <v>13000</v>
      </c>
      <c r="D79" s="28" t="s">
        <v>1549</v>
      </c>
      <c r="E79" s="19">
        <v>2020</v>
      </c>
      <c r="F79" s="19">
        <v>2021</v>
      </c>
      <c r="G79" s="15">
        <v>5000</v>
      </c>
      <c r="H79" s="16" t="s">
        <v>1335</v>
      </c>
      <c r="I79" s="15">
        <v>4000</v>
      </c>
      <c r="J79" s="18" t="s">
        <v>1550</v>
      </c>
      <c r="K79" s="18" t="s">
        <v>1434</v>
      </c>
      <c r="L79" s="22" t="s">
        <v>1514</v>
      </c>
      <c r="M79" s="18" t="s">
        <v>1339</v>
      </c>
      <c r="N79" s="18"/>
    </row>
    <row r="80" ht="23.45" customHeight="1" spans="1:14">
      <c r="A80" s="12" t="s">
        <v>1551</v>
      </c>
      <c r="B80" s="12"/>
      <c r="C80" s="13">
        <f>SUM(C81,C93,C96)</f>
        <v>1124730.08</v>
      </c>
      <c r="D80" s="14"/>
      <c r="E80" s="15"/>
      <c r="F80" s="15"/>
      <c r="G80" s="15">
        <f>SUM(G81,G93,G96)</f>
        <v>270231.06</v>
      </c>
      <c r="H80" s="16"/>
      <c r="I80" s="15">
        <f>SUM(I81,I93,I96)</f>
        <v>158216.75</v>
      </c>
      <c r="J80" s="18"/>
      <c r="K80" s="18"/>
      <c r="L80" s="18"/>
      <c r="M80" s="18"/>
      <c r="N80" s="18"/>
    </row>
    <row r="81" ht="23.45" customHeight="1" spans="1:14">
      <c r="A81" s="12" t="s">
        <v>1552</v>
      </c>
      <c r="B81" s="12"/>
      <c r="C81" s="13">
        <f>SUM(C82:C92)</f>
        <v>612446.08</v>
      </c>
      <c r="D81" s="14"/>
      <c r="E81" s="15"/>
      <c r="F81" s="15"/>
      <c r="G81" s="15">
        <f>SUM(G82:G92)</f>
        <v>220724.06</v>
      </c>
      <c r="H81" s="16"/>
      <c r="I81" s="15">
        <f>SUM(I82:I92)</f>
        <v>149159.75</v>
      </c>
      <c r="J81" s="18"/>
      <c r="K81" s="18"/>
      <c r="L81" s="18"/>
      <c r="M81" s="18"/>
      <c r="N81" s="18"/>
    </row>
    <row r="82" ht="29.25" customHeight="1" spans="1:14">
      <c r="A82" s="17">
        <v>68</v>
      </c>
      <c r="B82" s="18" t="s">
        <v>1553</v>
      </c>
      <c r="C82" s="13">
        <v>95000</v>
      </c>
      <c r="D82" s="29" t="s">
        <v>1554</v>
      </c>
      <c r="E82" s="19">
        <v>2019</v>
      </c>
      <c r="F82" s="19">
        <v>2022</v>
      </c>
      <c r="G82" s="15">
        <v>11160</v>
      </c>
      <c r="H82" s="16" t="s">
        <v>1335</v>
      </c>
      <c r="I82" s="15">
        <v>8230</v>
      </c>
      <c r="J82" s="18" t="s">
        <v>1555</v>
      </c>
      <c r="K82" s="22" t="s">
        <v>1556</v>
      </c>
      <c r="L82" s="22" t="s">
        <v>1556</v>
      </c>
      <c r="M82" s="18" t="s">
        <v>1339</v>
      </c>
      <c r="N82" s="18"/>
    </row>
    <row r="83" ht="33.95" customHeight="1" spans="1:14">
      <c r="A83" s="17">
        <v>69</v>
      </c>
      <c r="B83" s="18" t="s">
        <v>1557</v>
      </c>
      <c r="C83" s="13">
        <v>37734</v>
      </c>
      <c r="D83" s="18" t="s">
        <v>1558</v>
      </c>
      <c r="E83" s="19">
        <v>2019</v>
      </c>
      <c r="F83" s="19">
        <v>2020</v>
      </c>
      <c r="G83" s="15">
        <v>13400</v>
      </c>
      <c r="H83" s="16" t="s">
        <v>1335</v>
      </c>
      <c r="I83" s="15">
        <v>10674</v>
      </c>
      <c r="J83" s="18" t="s">
        <v>1559</v>
      </c>
      <c r="K83" s="18" t="s">
        <v>1337</v>
      </c>
      <c r="L83" s="18" t="s">
        <v>1337</v>
      </c>
      <c r="M83" s="18" t="s">
        <v>1339</v>
      </c>
      <c r="N83" s="18"/>
    </row>
    <row r="84" ht="26.25" customHeight="1" spans="1:14">
      <c r="A84" s="17">
        <v>70</v>
      </c>
      <c r="B84" s="18" t="s">
        <v>1560</v>
      </c>
      <c r="C84" s="13">
        <v>120000</v>
      </c>
      <c r="D84" s="22" t="s">
        <v>1561</v>
      </c>
      <c r="E84" s="19">
        <v>2018</v>
      </c>
      <c r="F84" s="19">
        <v>2020</v>
      </c>
      <c r="G84" s="15">
        <v>67654</v>
      </c>
      <c r="H84" s="16" t="s">
        <v>1335</v>
      </c>
      <c r="I84" s="15">
        <v>52000</v>
      </c>
      <c r="J84" s="18" t="s">
        <v>1366</v>
      </c>
      <c r="K84" s="18" t="s">
        <v>1337</v>
      </c>
      <c r="L84" s="18" t="s">
        <v>1337</v>
      </c>
      <c r="M84" s="18" t="s">
        <v>1339</v>
      </c>
      <c r="N84" s="18"/>
    </row>
    <row r="85" ht="30.75" customHeight="1" spans="1:14">
      <c r="A85" s="17">
        <v>71</v>
      </c>
      <c r="B85" s="18" t="s">
        <v>1562</v>
      </c>
      <c r="C85" s="13">
        <v>53643</v>
      </c>
      <c r="D85" s="18" t="s">
        <v>1563</v>
      </c>
      <c r="E85" s="19">
        <v>2017</v>
      </c>
      <c r="F85" s="19">
        <v>2021</v>
      </c>
      <c r="G85" s="15">
        <v>8600</v>
      </c>
      <c r="H85" s="16" t="s">
        <v>1335</v>
      </c>
      <c r="I85" s="15">
        <v>5000</v>
      </c>
      <c r="J85" s="18" t="s">
        <v>1564</v>
      </c>
      <c r="K85" s="18" t="s">
        <v>1337</v>
      </c>
      <c r="L85" s="18" t="s">
        <v>1337</v>
      </c>
      <c r="M85" s="18" t="s">
        <v>1339</v>
      </c>
      <c r="N85" s="18"/>
    </row>
    <row r="86" ht="24.75" customHeight="1" spans="1:14">
      <c r="A86" s="17">
        <v>72</v>
      </c>
      <c r="B86" s="18" t="s">
        <v>1565</v>
      </c>
      <c r="C86" s="13">
        <v>41800</v>
      </c>
      <c r="D86" s="18" t="s">
        <v>1566</v>
      </c>
      <c r="E86" s="19">
        <v>2020</v>
      </c>
      <c r="F86" s="19">
        <v>2021</v>
      </c>
      <c r="G86" s="15">
        <v>7000</v>
      </c>
      <c r="H86" s="16" t="s">
        <v>1335</v>
      </c>
      <c r="I86" s="15">
        <v>5600</v>
      </c>
      <c r="J86" s="18" t="s">
        <v>1567</v>
      </c>
      <c r="K86" s="18" t="s">
        <v>1434</v>
      </c>
      <c r="L86" s="18" t="s">
        <v>1434</v>
      </c>
      <c r="M86" s="18" t="s">
        <v>1339</v>
      </c>
      <c r="N86" s="18"/>
    </row>
    <row r="87" ht="27.6" customHeight="1" spans="1:14">
      <c r="A87" s="17">
        <v>73</v>
      </c>
      <c r="B87" s="18" t="s">
        <v>1568</v>
      </c>
      <c r="C87" s="13">
        <v>61000</v>
      </c>
      <c r="D87" s="18" t="s">
        <v>1569</v>
      </c>
      <c r="E87" s="19">
        <v>2020</v>
      </c>
      <c r="F87" s="19">
        <v>2021</v>
      </c>
      <c r="G87" s="15">
        <v>32832.42</v>
      </c>
      <c r="H87" s="16" t="s">
        <v>1335</v>
      </c>
      <c r="I87" s="15">
        <v>23344.52</v>
      </c>
      <c r="J87" s="18" t="s">
        <v>1570</v>
      </c>
      <c r="K87" s="18" t="s">
        <v>1571</v>
      </c>
      <c r="L87" s="18" t="s">
        <v>1572</v>
      </c>
      <c r="M87" s="18" t="s">
        <v>1339</v>
      </c>
      <c r="N87" s="18"/>
    </row>
    <row r="88" ht="23.45" customHeight="1" spans="1:14">
      <c r="A88" s="17">
        <v>74</v>
      </c>
      <c r="B88" s="18" t="s">
        <v>1573</v>
      </c>
      <c r="C88" s="13">
        <v>35800</v>
      </c>
      <c r="D88" s="18" t="s">
        <v>1574</v>
      </c>
      <c r="E88" s="19">
        <v>2020</v>
      </c>
      <c r="F88" s="19">
        <v>2021</v>
      </c>
      <c r="G88" s="15">
        <v>16436.1</v>
      </c>
      <c r="H88" s="16" t="s">
        <v>1335</v>
      </c>
      <c r="I88" s="15">
        <v>10732</v>
      </c>
      <c r="J88" s="18" t="s">
        <v>1570</v>
      </c>
      <c r="K88" s="18" t="s">
        <v>1571</v>
      </c>
      <c r="L88" s="18" t="s">
        <v>1572</v>
      </c>
      <c r="M88" s="18" t="s">
        <v>1339</v>
      </c>
      <c r="N88" s="18"/>
    </row>
    <row r="89" ht="23.45" customHeight="1" spans="1:14">
      <c r="A89" s="17">
        <v>75</v>
      </c>
      <c r="B89" s="18" t="s">
        <v>1575</v>
      </c>
      <c r="C89" s="13">
        <v>33700</v>
      </c>
      <c r="D89" s="18" t="s">
        <v>1576</v>
      </c>
      <c r="E89" s="19">
        <v>2020</v>
      </c>
      <c r="F89" s="19">
        <v>2021</v>
      </c>
      <c r="G89" s="15">
        <v>15625.29</v>
      </c>
      <c r="H89" s="16" t="s">
        <v>1335</v>
      </c>
      <c r="I89" s="15">
        <v>10202</v>
      </c>
      <c r="J89" s="18" t="s">
        <v>1570</v>
      </c>
      <c r="K89" s="18" t="s">
        <v>1571</v>
      </c>
      <c r="L89" s="18" t="s">
        <v>1572</v>
      </c>
      <c r="M89" s="18" t="s">
        <v>1339</v>
      </c>
      <c r="N89" s="18"/>
    </row>
    <row r="90" ht="23.45" customHeight="1" spans="1:14">
      <c r="A90" s="17">
        <v>76</v>
      </c>
      <c r="B90" s="18" t="s">
        <v>1577</v>
      </c>
      <c r="C90" s="13">
        <v>29600</v>
      </c>
      <c r="D90" s="18" t="s">
        <v>1578</v>
      </c>
      <c r="E90" s="19">
        <v>2020</v>
      </c>
      <c r="F90" s="19">
        <v>2021</v>
      </c>
      <c r="G90" s="15">
        <v>13361.25</v>
      </c>
      <c r="H90" s="16" t="s">
        <v>1335</v>
      </c>
      <c r="I90" s="15">
        <v>8778.23</v>
      </c>
      <c r="J90" s="18" t="s">
        <v>1570</v>
      </c>
      <c r="K90" s="18" t="s">
        <v>1571</v>
      </c>
      <c r="L90" s="18" t="s">
        <v>1572</v>
      </c>
      <c r="M90" s="18" t="s">
        <v>1339</v>
      </c>
      <c r="N90" s="18"/>
    </row>
    <row r="91" ht="23.45" customHeight="1" spans="1:14">
      <c r="A91" s="17">
        <v>77</v>
      </c>
      <c r="B91" s="18" t="s">
        <v>1579</v>
      </c>
      <c r="C91" s="13">
        <v>49169.08</v>
      </c>
      <c r="D91" s="18" t="s">
        <v>1580</v>
      </c>
      <c r="E91" s="19">
        <v>2019</v>
      </c>
      <c r="F91" s="19">
        <v>2020</v>
      </c>
      <c r="G91" s="15">
        <v>25055</v>
      </c>
      <c r="H91" s="16" t="s">
        <v>1335</v>
      </c>
      <c r="I91" s="15">
        <v>13382</v>
      </c>
      <c r="J91" s="18" t="s">
        <v>1366</v>
      </c>
      <c r="K91" s="18" t="s">
        <v>1581</v>
      </c>
      <c r="L91" s="18" t="s">
        <v>1572</v>
      </c>
      <c r="M91" s="18" t="s">
        <v>1339</v>
      </c>
      <c r="N91" s="18"/>
    </row>
    <row r="92" ht="33.95" customHeight="1" spans="1:14">
      <c r="A92" s="17">
        <v>78</v>
      </c>
      <c r="B92" s="18" t="s">
        <v>1582</v>
      </c>
      <c r="C92" s="13">
        <v>55000</v>
      </c>
      <c r="D92" s="18" t="s">
        <v>1583</v>
      </c>
      <c r="E92" s="19">
        <v>2020</v>
      </c>
      <c r="F92" s="19">
        <v>2022</v>
      </c>
      <c r="G92" s="15">
        <v>9600</v>
      </c>
      <c r="H92" s="16" t="s">
        <v>1335</v>
      </c>
      <c r="I92" s="15">
        <v>1217</v>
      </c>
      <c r="J92" s="18" t="s">
        <v>1584</v>
      </c>
      <c r="K92" s="22" t="s">
        <v>1585</v>
      </c>
      <c r="L92" s="18" t="s">
        <v>1572</v>
      </c>
      <c r="M92" s="18" t="s">
        <v>1339</v>
      </c>
      <c r="N92" s="18"/>
    </row>
    <row r="93" ht="23.45" customHeight="1" spans="1:14">
      <c r="A93" s="12" t="s">
        <v>1586</v>
      </c>
      <c r="B93" s="12"/>
      <c r="C93" s="13">
        <f>SUM(C94:C95)</f>
        <v>342284</v>
      </c>
      <c r="D93" s="14"/>
      <c r="E93" s="15"/>
      <c r="F93" s="15"/>
      <c r="G93" s="15">
        <f>SUM(G94:G95)</f>
        <v>9757</v>
      </c>
      <c r="H93" s="16"/>
      <c r="I93" s="15">
        <f>SUM(I94:I95)</f>
        <v>9057</v>
      </c>
      <c r="J93" s="18"/>
      <c r="K93" s="18"/>
      <c r="L93" s="18"/>
      <c r="M93" s="18"/>
      <c r="N93" s="18"/>
    </row>
    <row r="94" ht="23.45" customHeight="1" spans="1:14">
      <c r="A94" s="17">
        <v>79</v>
      </c>
      <c r="B94" s="18" t="s">
        <v>1587</v>
      </c>
      <c r="C94" s="13">
        <v>47784</v>
      </c>
      <c r="D94" s="18" t="s">
        <v>1588</v>
      </c>
      <c r="E94" s="19">
        <v>2017</v>
      </c>
      <c r="F94" s="19">
        <v>2021</v>
      </c>
      <c r="G94" s="15">
        <v>7757</v>
      </c>
      <c r="H94" s="16" t="s">
        <v>1335</v>
      </c>
      <c r="I94" s="15">
        <v>7057</v>
      </c>
      <c r="J94" s="18" t="s">
        <v>1589</v>
      </c>
      <c r="K94" s="18" t="s">
        <v>1337</v>
      </c>
      <c r="L94" s="18" t="s">
        <v>1337</v>
      </c>
      <c r="M94" s="18" t="s">
        <v>1339</v>
      </c>
      <c r="N94" s="18"/>
    </row>
    <row r="95" ht="45.75" customHeight="1" spans="1:14">
      <c r="A95" s="17">
        <v>80</v>
      </c>
      <c r="B95" s="18" t="s">
        <v>1590</v>
      </c>
      <c r="C95" s="13">
        <v>294500</v>
      </c>
      <c r="D95" s="18" t="s">
        <v>1591</v>
      </c>
      <c r="E95" s="19">
        <v>2021</v>
      </c>
      <c r="F95" s="19">
        <v>2023</v>
      </c>
      <c r="G95" s="15">
        <v>2000</v>
      </c>
      <c r="H95" s="16" t="s">
        <v>1335</v>
      </c>
      <c r="I95" s="15">
        <v>2000</v>
      </c>
      <c r="J95" s="18" t="s">
        <v>1592</v>
      </c>
      <c r="K95" s="18" t="s">
        <v>1593</v>
      </c>
      <c r="L95" s="18" t="s">
        <v>1594</v>
      </c>
      <c r="M95" s="18" t="s">
        <v>1339</v>
      </c>
      <c r="N95" s="23"/>
    </row>
    <row r="96" ht="23.45" customHeight="1" spans="1:14">
      <c r="A96" s="12" t="s">
        <v>1595</v>
      </c>
      <c r="B96" s="12"/>
      <c r="C96" s="13">
        <f>SUM(C97)</f>
        <v>170000</v>
      </c>
      <c r="D96" s="14"/>
      <c r="E96" s="15"/>
      <c r="F96" s="15"/>
      <c r="G96" s="15">
        <f>SUM(G97)</f>
        <v>39750</v>
      </c>
      <c r="H96" s="16"/>
      <c r="I96" s="15">
        <f>SUM(I97)</f>
        <v>0</v>
      </c>
      <c r="J96" s="18"/>
      <c r="K96" s="18"/>
      <c r="L96" s="24"/>
      <c r="M96" s="25"/>
      <c r="N96" s="25"/>
    </row>
    <row r="97" ht="41.25" customHeight="1" spans="1:14">
      <c r="A97" s="17">
        <v>81</v>
      </c>
      <c r="B97" s="18" t="s">
        <v>1596</v>
      </c>
      <c r="C97" s="13">
        <v>170000</v>
      </c>
      <c r="D97" s="18" t="s">
        <v>1597</v>
      </c>
      <c r="E97" s="19">
        <v>2020</v>
      </c>
      <c r="F97" s="19">
        <v>2022</v>
      </c>
      <c r="G97" s="15">
        <v>39750</v>
      </c>
      <c r="H97" s="16" t="s">
        <v>1486</v>
      </c>
      <c r="I97" s="15"/>
      <c r="J97" s="18" t="s">
        <v>1395</v>
      </c>
      <c r="K97" s="24" t="s">
        <v>1337</v>
      </c>
      <c r="L97" s="24" t="s">
        <v>1337</v>
      </c>
      <c r="M97" s="25" t="s">
        <v>1489</v>
      </c>
      <c r="N97" s="25"/>
    </row>
    <row r="98" ht="23.45" customHeight="1" spans="1:14">
      <c r="A98" s="30" t="s">
        <v>1598</v>
      </c>
      <c r="B98" s="31"/>
      <c r="C98" s="13">
        <f>SUM(C99:C106)</f>
        <v>617711</v>
      </c>
      <c r="D98" s="14"/>
      <c r="E98" s="15"/>
      <c r="F98" s="15"/>
      <c r="G98" s="15">
        <f>SUM(G99:G106)</f>
        <v>143700</v>
      </c>
      <c r="H98" s="16"/>
      <c r="I98" s="15">
        <f>SUM(I99:I106)</f>
        <v>78543.1</v>
      </c>
      <c r="J98" s="18"/>
      <c r="K98" s="18"/>
      <c r="L98" s="24"/>
      <c r="M98" s="25"/>
      <c r="N98" s="25"/>
    </row>
    <row r="99" ht="33.75" customHeight="1" spans="1:14">
      <c r="A99" s="17">
        <v>82</v>
      </c>
      <c r="B99" s="18" t="s">
        <v>1599</v>
      </c>
      <c r="C99" s="13">
        <v>10340</v>
      </c>
      <c r="D99" s="18" t="s">
        <v>1600</v>
      </c>
      <c r="E99" s="19">
        <v>2018</v>
      </c>
      <c r="F99" s="19">
        <v>2020</v>
      </c>
      <c r="G99" s="15">
        <v>800</v>
      </c>
      <c r="H99" s="16" t="s">
        <v>1335</v>
      </c>
      <c r="I99" s="15">
        <v>680</v>
      </c>
      <c r="J99" s="18" t="s">
        <v>1601</v>
      </c>
      <c r="K99" s="24" t="s">
        <v>1337</v>
      </c>
      <c r="L99" s="24" t="s">
        <v>1337</v>
      </c>
      <c r="M99" s="25" t="s">
        <v>1339</v>
      </c>
      <c r="N99" s="26"/>
    </row>
    <row r="100" ht="34.5" customHeight="1" spans="1:14">
      <c r="A100" s="17">
        <v>83</v>
      </c>
      <c r="B100" s="18" t="s">
        <v>1602</v>
      </c>
      <c r="C100" s="13">
        <v>110000</v>
      </c>
      <c r="D100" s="18" t="s">
        <v>1603</v>
      </c>
      <c r="E100" s="19">
        <v>2019</v>
      </c>
      <c r="F100" s="19">
        <v>2021</v>
      </c>
      <c r="G100" s="15">
        <v>73700</v>
      </c>
      <c r="H100" s="16" t="s">
        <v>1335</v>
      </c>
      <c r="I100" s="15">
        <v>35000</v>
      </c>
      <c r="J100" s="18" t="s">
        <v>1604</v>
      </c>
      <c r="K100" s="18" t="s">
        <v>1506</v>
      </c>
      <c r="L100" s="24" t="s">
        <v>1507</v>
      </c>
      <c r="M100" s="25" t="s">
        <v>1339</v>
      </c>
      <c r="N100" s="25" t="s">
        <v>1370</v>
      </c>
    </row>
    <row r="101" ht="36" customHeight="1" spans="1:14">
      <c r="A101" s="17">
        <v>84</v>
      </c>
      <c r="B101" s="18" t="s">
        <v>1605</v>
      </c>
      <c r="C101" s="13">
        <v>50000</v>
      </c>
      <c r="D101" s="18" t="s">
        <v>1606</v>
      </c>
      <c r="E101" s="19">
        <v>2019</v>
      </c>
      <c r="F101" s="19">
        <v>2021</v>
      </c>
      <c r="G101" s="15">
        <v>31600</v>
      </c>
      <c r="H101" s="16" t="s">
        <v>1335</v>
      </c>
      <c r="I101" s="15">
        <v>15000</v>
      </c>
      <c r="J101" s="18" t="s">
        <v>1604</v>
      </c>
      <c r="K101" s="18" t="s">
        <v>1506</v>
      </c>
      <c r="L101" s="24" t="s">
        <v>1507</v>
      </c>
      <c r="M101" s="25" t="s">
        <v>1339</v>
      </c>
      <c r="N101" s="25"/>
    </row>
    <row r="102" ht="35.25" customHeight="1" spans="1:14">
      <c r="A102" s="17">
        <v>85</v>
      </c>
      <c r="B102" s="18" t="s">
        <v>1607</v>
      </c>
      <c r="C102" s="13">
        <v>50000</v>
      </c>
      <c r="D102" s="18" t="s">
        <v>1608</v>
      </c>
      <c r="E102" s="19">
        <v>2019</v>
      </c>
      <c r="F102" s="19">
        <v>2021</v>
      </c>
      <c r="G102" s="15">
        <v>31000</v>
      </c>
      <c r="H102" s="16" t="s">
        <v>1335</v>
      </c>
      <c r="I102" s="15">
        <v>15000</v>
      </c>
      <c r="J102" s="18" t="s">
        <v>1604</v>
      </c>
      <c r="K102" s="18" t="s">
        <v>1506</v>
      </c>
      <c r="L102" s="18" t="s">
        <v>1507</v>
      </c>
      <c r="M102" s="21" t="s">
        <v>1339</v>
      </c>
      <c r="N102" s="21"/>
    </row>
    <row r="103" ht="29.25" customHeight="1" spans="1:14">
      <c r="A103" s="17">
        <v>86</v>
      </c>
      <c r="B103" s="18" t="s">
        <v>1609</v>
      </c>
      <c r="C103" s="13">
        <v>195800</v>
      </c>
      <c r="D103" s="18" t="s">
        <v>1610</v>
      </c>
      <c r="E103" s="19">
        <v>2020</v>
      </c>
      <c r="F103" s="19">
        <v>2022</v>
      </c>
      <c r="G103" s="15">
        <v>3000</v>
      </c>
      <c r="H103" s="16" t="s">
        <v>1335</v>
      </c>
      <c r="I103" s="15">
        <v>727</v>
      </c>
      <c r="J103" s="18" t="s">
        <v>1611</v>
      </c>
      <c r="K103" s="18" t="s">
        <v>1337</v>
      </c>
      <c r="L103" s="18" t="s">
        <v>1337</v>
      </c>
      <c r="M103" s="21" t="s">
        <v>1339</v>
      </c>
      <c r="N103" s="18"/>
    </row>
    <row r="104" ht="33.95" customHeight="1" spans="1:14">
      <c r="A104" s="17">
        <v>87</v>
      </c>
      <c r="B104" s="18" t="s">
        <v>1612</v>
      </c>
      <c r="C104" s="13">
        <v>57631</v>
      </c>
      <c r="D104" s="18" t="s">
        <v>1613</v>
      </c>
      <c r="E104" s="19">
        <v>2020</v>
      </c>
      <c r="F104" s="19">
        <v>2022</v>
      </c>
      <c r="G104" s="15">
        <v>2000</v>
      </c>
      <c r="H104" s="16" t="s">
        <v>1335</v>
      </c>
      <c r="I104" s="15">
        <v>296</v>
      </c>
      <c r="J104" s="18" t="s">
        <v>1336</v>
      </c>
      <c r="K104" s="18" t="s">
        <v>1337</v>
      </c>
      <c r="L104" s="18" t="s">
        <v>1337</v>
      </c>
      <c r="M104" s="18" t="s">
        <v>1339</v>
      </c>
      <c r="N104" s="18"/>
    </row>
    <row r="105" ht="23.45" customHeight="1" spans="1:14">
      <c r="A105" s="17">
        <v>88</v>
      </c>
      <c r="B105" s="18" t="s">
        <v>1614</v>
      </c>
      <c r="C105" s="13">
        <v>50000</v>
      </c>
      <c r="D105" s="18" t="s">
        <v>1615</v>
      </c>
      <c r="E105" s="19">
        <v>2020</v>
      </c>
      <c r="F105" s="19">
        <v>2022</v>
      </c>
      <c r="G105" s="15">
        <v>1000</v>
      </c>
      <c r="H105" s="16" t="s">
        <v>1335</v>
      </c>
      <c r="I105" s="15">
        <v>491</v>
      </c>
      <c r="J105" s="18" t="s">
        <v>1336</v>
      </c>
      <c r="K105" s="18" t="s">
        <v>1337</v>
      </c>
      <c r="L105" s="18" t="s">
        <v>1337</v>
      </c>
      <c r="M105" s="18" t="s">
        <v>1339</v>
      </c>
      <c r="N105" s="18"/>
    </row>
    <row r="106" ht="31.5" customHeight="1" spans="1:14">
      <c r="A106" s="17">
        <v>89</v>
      </c>
      <c r="B106" s="18" t="s">
        <v>1616</v>
      </c>
      <c r="C106" s="13">
        <v>93940</v>
      </c>
      <c r="D106" s="18" t="s">
        <v>1617</v>
      </c>
      <c r="E106" s="19">
        <v>2017</v>
      </c>
      <c r="F106" s="19">
        <v>2021</v>
      </c>
      <c r="G106" s="15">
        <v>600</v>
      </c>
      <c r="H106" s="16" t="s">
        <v>1335</v>
      </c>
      <c r="I106" s="15">
        <v>11349.1</v>
      </c>
      <c r="J106" s="18" t="s">
        <v>1618</v>
      </c>
      <c r="K106" s="18" t="s">
        <v>1619</v>
      </c>
      <c r="L106" s="18" t="s">
        <v>1619</v>
      </c>
      <c r="M106" s="18" t="s">
        <v>1339</v>
      </c>
      <c r="N106" s="18"/>
    </row>
    <row r="107" ht="23.45" customHeight="1" spans="1:14">
      <c r="A107" s="30" t="s">
        <v>1620</v>
      </c>
      <c r="B107" s="31"/>
      <c r="C107" s="13">
        <f>SUM(C108:C112)</f>
        <v>5235328</v>
      </c>
      <c r="D107" s="14"/>
      <c r="E107" s="15"/>
      <c r="F107" s="15"/>
      <c r="G107" s="15">
        <f>SUM(G108:G112)</f>
        <v>1110000</v>
      </c>
      <c r="H107" s="16"/>
      <c r="I107" s="15">
        <f>SUM(I108:I112)</f>
        <v>0</v>
      </c>
      <c r="J107" s="18"/>
      <c r="K107" s="18"/>
      <c r="L107" s="18"/>
      <c r="M107" s="18"/>
      <c r="N107" s="18"/>
    </row>
    <row r="108" ht="40.9" customHeight="1" spans="1:14">
      <c r="A108" s="17">
        <v>90</v>
      </c>
      <c r="B108" s="18" t="s">
        <v>1621</v>
      </c>
      <c r="C108" s="13">
        <v>98000</v>
      </c>
      <c r="D108" s="18" t="s">
        <v>1622</v>
      </c>
      <c r="E108" s="19">
        <v>2019</v>
      </c>
      <c r="F108" s="19">
        <v>2020</v>
      </c>
      <c r="G108" s="15">
        <v>25000</v>
      </c>
      <c r="H108" s="16" t="s">
        <v>1486</v>
      </c>
      <c r="I108" s="15"/>
      <c r="J108" s="18" t="s">
        <v>1623</v>
      </c>
      <c r="K108" s="18" t="s">
        <v>1624</v>
      </c>
      <c r="L108" s="18" t="s">
        <v>1538</v>
      </c>
      <c r="M108" s="18" t="s">
        <v>1489</v>
      </c>
      <c r="N108" s="26"/>
    </row>
    <row r="109" ht="40.9" customHeight="1" spans="1:14">
      <c r="A109" s="17">
        <v>91</v>
      </c>
      <c r="B109" s="18" t="s">
        <v>1625</v>
      </c>
      <c r="C109" s="13">
        <v>89700</v>
      </c>
      <c r="D109" s="18" t="s">
        <v>1626</v>
      </c>
      <c r="E109" s="19">
        <v>2019</v>
      </c>
      <c r="F109" s="19">
        <v>2020</v>
      </c>
      <c r="G109" s="15">
        <v>10000</v>
      </c>
      <c r="H109" s="16" t="s">
        <v>1486</v>
      </c>
      <c r="I109" s="15"/>
      <c r="J109" s="18" t="s">
        <v>1627</v>
      </c>
      <c r="K109" s="18" t="s">
        <v>1628</v>
      </c>
      <c r="L109" s="18" t="s">
        <v>1538</v>
      </c>
      <c r="M109" s="18" t="s">
        <v>1489</v>
      </c>
      <c r="N109" s="18" t="s">
        <v>1370</v>
      </c>
    </row>
    <row r="110" ht="40.9" customHeight="1" spans="1:14">
      <c r="A110" s="17">
        <v>92</v>
      </c>
      <c r="B110" s="18" t="s">
        <v>1629</v>
      </c>
      <c r="C110" s="13">
        <v>4650000</v>
      </c>
      <c r="D110" s="18" t="s">
        <v>1630</v>
      </c>
      <c r="E110" s="19">
        <v>2018</v>
      </c>
      <c r="F110" s="19">
        <v>2022</v>
      </c>
      <c r="G110" s="15">
        <v>1000000</v>
      </c>
      <c r="H110" s="16" t="s">
        <v>1486</v>
      </c>
      <c r="I110" s="15"/>
      <c r="J110" s="18" t="s">
        <v>1536</v>
      </c>
      <c r="K110" s="18" t="s">
        <v>1631</v>
      </c>
      <c r="L110" s="18" t="s">
        <v>1538</v>
      </c>
      <c r="M110" s="18" t="s">
        <v>1489</v>
      </c>
      <c r="N110" s="18" t="s">
        <v>1370</v>
      </c>
    </row>
    <row r="111" ht="33.75" customHeight="1" spans="1:14">
      <c r="A111" s="17">
        <v>93</v>
      </c>
      <c r="B111" s="18" t="s">
        <v>1632</v>
      </c>
      <c r="C111" s="13">
        <v>297628</v>
      </c>
      <c r="D111" s="18" t="s">
        <v>1633</v>
      </c>
      <c r="E111" s="19">
        <v>2019</v>
      </c>
      <c r="F111" s="19">
        <v>2024</v>
      </c>
      <c r="G111" s="15">
        <v>50000</v>
      </c>
      <c r="H111" s="16" t="s">
        <v>1486</v>
      </c>
      <c r="I111" s="15"/>
      <c r="J111" s="18" t="s">
        <v>1634</v>
      </c>
      <c r="K111" s="18" t="s">
        <v>1635</v>
      </c>
      <c r="L111" s="18" t="s">
        <v>1538</v>
      </c>
      <c r="M111" s="18" t="s">
        <v>1489</v>
      </c>
      <c r="N111" s="18" t="s">
        <v>1370</v>
      </c>
    </row>
    <row r="112" ht="29.25" customHeight="1" spans="1:14">
      <c r="A112" s="17">
        <v>94</v>
      </c>
      <c r="B112" s="18" t="s">
        <v>1636</v>
      </c>
      <c r="C112" s="13">
        <v>100000</v>
      </c>
      <c r="D112" s="18" t="s">
        <v>1637</v>
      </c>
      <c r="E112" s="19">
        <v>2019</v>
      </c>
      <c r="F112" s="19">
        <v>2021</v>
      </c>
      <c r="G112" s="15">
        <v>25000</v>
      </c>
      <c r="H112" s="16" t="s">
        <v>1486</v>
      </c>
      <c r="I112" s="15"/>
      <c r="J112" s="18" t="s">
        <v>1536</v>
      </c>
      <c r="K112" s="18" t="s">
        <v>1638</v>
      </c>
      <c r="L112" s="18" t="s">
        <v>1538</v>
      </c>
      <c r="M112" s="18" t="s">
        <v>1489</v>
      </c>
      <c r="N112" s="18" t="s">
        <v>1370</v>
      </c>
    </row>
    <row r="113" ht="23.45" customHeight="1" spans="1:14">
      <c r="A113" s="30" t="s">
        <v>1639</v>
      </c>
      <c r="B113" s="31"/>
      <c r="C113" s="13">
        <f>SUM(C114:C116)</f>
        <v>322000</v>
      </c>
      <c r="D113" s="14"/>
      <c r="E113" s="15"/>
      <c r="F113" s="15"/>
      <c r="G113" s="15">
        <f>SUM(G114:G116)</f>
        <v>92800</v>
      </c>
      <c r="H113" s="16"/>
      <c r="I113" s="15">
        <f>SUM(I114:I116)</f>
        <v>0</v>
      </c>
      <c r="J113" s="18"/>
      <c r="K113" s="18"/>
      <c r="L113" s="18"/>
      <c r="M113" s="18"/>
      <c r="N113" s="18"/>
    </row>
    <row r="114" ht="39" customHeight="1" spans="1:14">
      <c r="A114" s="17">
        <v>95</v>
      </c>
      <c r="B114" s="18" t="s">
        <v>1640</v>
      </c>
      <c r="C114" s="13">
        <v>62000</v>
      </c>
      <c r="D114" s="18" t="s">
        <v>1641</v>
      </c>
      <c r="E114" s="19">
        <v>2019</v>
      </c>
      <c r="F114" s="19">
        <v>2021</v>
      </c>
      <c r="G114" s="15">
        <v>14600</v>
      </c>
      <c r="H114" s="16" t="s">
        <v>1486</v>
      </c>
      <c r="I114" s="15"/>
      <c r="J114" s="18" t="s">
        <v>1536</v>
      </c>
      <c r="K114" s="18" t="s">
        <v>1642</v>
      </c>
      <c r="L114" s="18" t="s">
        <v>1619</v>
      </c>
      <c r="M114" s="18" t="s">
        <v>1489</v>
      </c>
      <c r="N114" s="26"/>
    </row>
    <row r="115" ht="33" customHeight="1" spans="1:14">
      <c r="A115" s="17">
        <v>96</v>
      </c>
      <c r="B115" s="18" t="s">
        <v>1643</v>
      </c>
      <c r="C115" s="13">
        <v>75000</v>
      </c>
      <c r="D115" s="18" t="s">
        <v>1644</v>
      </c>
      <c r="E115" s="19">
        <v>2019</v>
      </c>
      <c r="F115" s="19">
        <v>2021</v>
      </c>
      <c r="G115" s="15">
        <v>15200</v>
      </c>
      <c r="H115" s="16" t="s">
        <v>1486</v>
      </c>
      <c r="I115" s="15"/>
      <c r="J115" s="18" t="s">
        <v>1536</v>
      </c>
      <c r="K115" s="18" t="s">
        <v>1642</v>
      </c>
      <c r="L115" s="18" t="s">
        <v>1619</v>
      </c>
      <c r="M115" s="18" t="s">
        <v>1489</v>
      </c>
      <c r="N115" s="18" t="s">
        <v>1370</v>
      </c>
    </row>
    <row r="116" ht="40.5" customHeight="1" spans="1:14">
      <c r="A116" s="17">
        <v>97</v>
      </c>
      <c r="B116" s="18" t="s">
        <v>1645</v>
      </c>
      <c r="C116" s="13">
        <v>185000</v>
      </c>
      <c r="D116" s="18" t="s">
        <v>1646</v>
      </c>
      <c r="E116" s="19">
        <v>2020</v>
      </c>
      <c r="F116" s="19">
        <v>2055</v>
      </c>
      <c r="G116" s="15">
        <v>63000</v>
      </c>
      <c r="H116" s="16" t="s">
        <v>1486</v>
      </c>
      <c r="I116" s="15"/>
      <c r="J116" s="18" t="s">
        <v>1647</v>
      </c>
      <c r="K116" s="18" t="s">
        <v>1648</v>
      </c>
      <c r="L116" s="18" t="s">
        <v>1619</v>
      </c>
      <c r="M116" s="18" t="s">
        <v>1489</v>
      </c>
      <c r="N116" s="18" t="s">
        <v>1370</v>
      </c>
    </row>
  </sheetData>
  <autoFilter xmlns:etc="http://www.wps.cn/officeDocument/2017/etCustomData" ref="A5:O116" etc:filterBottomFollowUsedRange="0">
    <extLst/>
  </autoFilter>
  <mergeCells count="31">
    <mergeCell ref="A1:B1"/>
    <mergeCell ref="A2:N2"/>
    <mergeCell ref="L3:N3"/>
    <mergeCell ref="A6:B6"/>
    <mergeCell ref="A7:B7"/>
    <mergeCell ref="A8:B8"/>
    <mergeCell ref="A51:B51"/>
    <mergeCell ref="A57:B57"/>
    <mergeCell ref="A64:B64"/>
    <mergeCell ref="A67:B67"/>
    <mergeCell ref="A80:B80"/>
    <mergeCell ref="A81:B81"/>
    <mergeCell ref="A93:B93"/>
    <mergeCell ref="A96:B96"/>
    <mergeCell ref="A98:B98"/>
    <mergeCell ref="A107:B107"/>
    <mergeCell ref="A113:B113"/>
    <mergeCell ref="A4:A5"/>
    <mergeCell ref="B4:B5"/>
    <mergeCell ref="C4:C5"/>
    <mergeCell ref="D4:D5"/>
    <mergeCell ref="E4:E5"/>
    <mergeCell ref="F4:F5"/>
    <mergeCell ref="G4:G5"/>
    <mergeCell ref="H4:H5"/>
    <mergeCell ref="I4:I5"/>
    <mergeCell ref="J4:J5"/>
    <mergeCell ref="K4:K5"/>
    <mergeCell ref="L4:L5"/>
    <mergeCell ref="M4:M5"/>
    <mergeCell ref="N4:N5"/>
  </mergeCells>
  <conditionalFormatting sqref="B75:B76">
    <cfRule type="duplicateValues" dxfId="0" priority="1" stopIfTrue="1"/>
    <cfRule type="duplicateValues" dxfId="0" priority="2" stopIfTrue="1"/>
  </conditionalFormatting>
  <printOptions horizontalCentered="1"/>
  <pageMargins left="0.354330708661417" right="0.354330708661417" top="0.275590551181102" bottom="0.275590551181102" header="0" footer="0"/>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FF00"/>
  </sheetPr>
  <dimension ref="A1:E92"/>
  <sheetViews>
    <sheetView showZeros="0" workbookViewId="0">
      <selection activeCell="A36" sqref="A36:D36"/>
    </sheetView>
  </sheetViews>
  <sheetFormatPr defaultColWidth="9" defaultRowHeight="14.25" outlineLevelCol="4"/>
  <cols>
    <col min="1" max="1" width="42.75" style="97" customWidth="1"/>
    <col min="2" max="2" width="13.625" style="97" customWidth="1"/>
    <col min="3" max="3" width="32.375" style="98" customWidth="1"/>
    <col min="4" max="4" width="14.25" style="98" customWidth="1"/>
    <col min="5" max="16384" width="9" style="98"/>
  </cols>
  <sheetData>
    <row r="1" ht="20.25" customHeight="1" spans="1:4">
      <c r="A1" s="47" t="s">
        <v>391</v>
      </c>
      <c r="B1" s="47"/>
      <c r="C1" s="47"/>
      <c r="D1" s="47"/>
    </row>
    <row r="2" ht="22.5" spans="1:4">
      <c r="A2" s="48" t="s">
        <v>392</v>
      </c>
      <c r="B2" s="48"/>
      <c r="C2" s="48"/>
      <c r="D2" s="48"/>
    </row>
    <row r="3" ht="20.25" customHeight="1" spans="1:4">
      <c r="A3" s="72"/>
      <c r="B3" s="72"/>
      <c r="D3" s="406" t="s">
        <v>393</v>
      </c>
    </row>
    <row r="4" ht="24" customHeight="1" spans="1:4">
      <c r="A4" s="407" t="s">
        <v>394</v>
      </c>
      <c r="B4" s="407" t="s">
        <v>395</v>
      </c>
      <c r="C4" s="407" t="s">
        <v>396</v>
      </c>
      <c r="D4" s="407" t="s">
        <v>395</v>
      </c>
    </row>
    <row r="5" ht="20.1" customHeight="1" spans="1:4">
      <c r="A5" s="361" t="s">
        <v>397</v>
      </c>
      <c r="B5" s="106">
        <f>B6+B33+B34+B35</f>
        <v>1577180</v>
      </c>
      <c r="C5" s="362" t="s">
        <v>398</v>
      </c>
      <c r="D5" s="108">
        <f>D6+D9+D10</f>
        <v>290334</v>
      </c>
    </row>
    <row r="6" ht="20.1" customHeight="1" spans="1:4">
      <c r="A6" s="384" t="s">
        <v>399</v>
      </c>
      <c r="B6" s="79">
        <f>B7+B8+B19</f>
        <v>716632</v>
      </c>
      <c r="C6" s="78" t="s">
        <v>400</v>
      </c>
      <c r="D6" s="79">
        <v>228012</v>
      </c>
    </row>
    <row r="7" ht="20.1" customHeight="1" spans="1:4">
      <c r="A7" s="384" t="s">
        <v>401</v>
      </c>
      <c r="B7" s="79">
        <v>58562</v>
      </c>
      <c r="C7" s="78" t="s">
        <v>402</v>
      </c>
      <c r="D7" s="79"/>
    </row>
    <row r="8" ht="20.1" customHeight="1" spans="1:4">
      <c r="A8" s="384" t="s">
        <v>403</v>
      </c>
      <c r="B8" s="79">
        <f>SUM(B9:B18)</f>
        <v>584317</v>
      </c>
      <c r="C8" s="78" t="s">
        <v>404</v>
      </c>
      <c r="D8" s="79">
        <v>228012</v>
      </c>
    </row>
    <row r="9" ht="20.1" customHeight="1" spans="1:4">
      <c r="A9" s="384" t="s">
        <v>405</v>
      </c>
      <c r="B9" s="79">
        <v>616</v>
      </c>
      <c r="C9" s="78" t="s">
        <v>406</v>
      </c>
      <c r="D9" s="111">
        <v>15565</v>
      </c>
    </row>
    <row r="10" ht="20.1" customHeight="1" spans="1:4">
      <c r="A10" s="384" t="s">
        <v>407</v>
      </c>
      <c r="B10" s="79">
        <v>560471</v>
      </c>
      <c r="C10" s="78" t="s">
        <v>408</v>
      </c>
      <c r="D10" s="112">
        <v>46757</v>
      </c>
    </row>
    <row r="11" ht="20.1" customHeight="1" spans="1:4">
      <c r="A11" s="384" t="s">
        <v>409</v>
      </c>
      <c r="B11" s="79">
        <v>26</v>
      </c>
      <c r="C11" s="78"/>
      <c r="D11" s="112"/>
    </row>
    <row r="12" ht="20.1" customHeight="1" spans="1:4">
      <c r="A12" s="408" t="s">
        <v>410</v>
      </c>
      <c r="B12" s="79">
        <v>263</v>
      </c>
      <c r="C12" s="409"/>
      <c r="D12" s="114"/>
    </row>
    <row r="13" ht="20.1" customHeight="1" spans="1:4">
      <c r="A13" s="408" t="s">
        <v>411</v>
      </c>
      <c r="B13" s="79">
        <v>6607</v>
      </c>
      <c r="C13" s="409"/>
      <c r="D13" s="114"/>
    </row>
    <row r="14" ht="20.1" customHeight="1" spans="1:4">
      <c r="A14" s="408" t="s">
        <v>412</v>
      </c>
      <c r="B14" s="79">
        <v>4323</v>
      </c>
      <c r="C14" s="409"/>
      <c r="D14" s="114"/>
    </row>
    <row r="15" ht="20.1" customHeight="1" spans="1:4">
      <c r="A15" s="408" t="s">
        <v>413</v>
      </c>
      <c r="B15" s="79">
        <v>7871</v>
      </c>
      <c r="C15" s="409"/>
      <c r="D15" s="114"/>
    </row>
    <row r="16" ht="20.1" customHeight="1" spans="1:4">
      <c r="A16" s="408" t="s">
        <v>414</v>
      </c>
      <c r="B16" s="79">
        <v>3270</v>
      </c>
      <c r="C16" s="409"/>
      <c r="D16" s="114"/>
    </row>
    <row r="17" ht="20.1" customHeight="1" spans="1:4">
      <c r="A17" s="408" t="s">
        <v>415</v>
      </c>
      <c r="B17" s="79">
        <v>3</v>
      </c>
      <c r="C17" s="409"/>
      <c r="D17" s="114"/>
    </row>
    <row r="18" ht="20.1" customHeight="1" spans="1:4">
      <c r="A18" s="408" t="s">
        <v>416</v>
      </c>
      <c r="B18" s="79">
        <v>867</v>
      </c>
      <c r="C18" s="409"/>
      <c r="D18" s="114"/>
    </row>
    <row r="19" ht="20.1" customHeight="1" spans="1:4">
      <c r="A19" s="384" t="s">
        <v>417</v>
      </c>
      <c r="B19" s="79">
        <f>SUM(B20:B32)</f>
        <v>73753</v>
      </c>
      <c r="C19" s="384"/>
      <c r="D19" s="79"/>
    </row>
    <row r="20" ht="20.1" customHeight="1" spans="1:4">
      <c r="A20" s="384" t="s">
        <v>418</v>
      </c>
      <c r="B20" s="79">
        <v>2905</v>
      </c>
      <c r="C20" s="410"/>
      <c r="D20" s="79"/>
    </row>
    <row r="21" ht="20.1" customHeight="1" spans="1:4">
      <c r="A21" s="384" t="s">
        <v>419</v>
      </c>
      <c r="B21" s="79">
        <v>12931</v>
      </c>
      <c r="C21" s="410"/>
      <c r="D21" s="79"/>
    </row>
    <row r="22" ht="20.1" customHeight="1" spans="1:4">
      <c r="A22" s="384" t="s">
        <v>420</v>
      </c>
      <c r="B22" s="79">
        <v>7</v>
      </c>
      <c r="C22" s="410"/>
      <c r="D22" s="79"/>
    </row>
    <row r="23" ht="20.1" customHeight="1" spans="1:4">
      <c r="A23" s="384" t="s">
        <v>421</v>
      </c>
      <c r="B23" s="79">
        <v>653</v>
      </c>
      <c r="C23" s="410"/>
      <c r="D23" s="79"/>
    </row>
    <row r="24" ht="20.1" customHeight="1" spans="1:4">
      <c r="A24" s="411" t="s">
        <v>422</v>
      </c>
      <c r="B24" s="79">
        <v>41</v>
      </c>
      <c r="C24" s="410"/>
      <c r="D24" s="79"/>
    </row>
    <row r="25" ht="20.1" customHeight="1" spans="1:4">
      <c r="A25" s="384" t="s">
        <v>423</v>
      </c>
      <c r="B25" s="79">
        <v>6616</v>
      </c>
      <c r="C25" s="410"/>
      <c r="D25" s="79"/>
    </row>
    <row r="26" ht="20.1" customHeight="1" spans="1:4">
      <c r="A26" s="384" t="s">
        <v>424</v>
      </c>
      <c r="B26" s="79">
        <v>54</v>
      </c>
      <c r="C26" s="410"/>
      <c r="D26" s="79"/>
    </row>
    <row r="27" ht="20.1" customHeight="1" spans="1:4">
      <c r="A27" s="384" t="s">
        <v>425</v>
      </c>
      <c r="B27" s="79">
        <v>231</v>
      </c>
      <c r="C27" s="410"/>
      <c r="D27" s="79"/>
    </row>
    <row r="28" ht="20.1" customHeight="1" spans="1:4">
      <c r="A28" s="384" t="s">
        <v>426</v>
      </c>
      <c r="B28" s="79">
        <v>25056</v>
      </c>
      <c r="C28" s="410"/>
      <c r="D28" s="79"/>
    </row>
    <row r="29" ht="20.1" customHeight="1" spans="1:4">
      <c r="A29" s="384" t="s">
        <v>427</v>
      </c>
      <c r="B29" s="79">
        <v>8756</v>
      </c>
      <c r="C29" s="410"/>
      <c r="D29" s="79"/>
    </row>
    <row r="30" ht="20.1" customHeight="1" spans="1:4">
      <c r="A30" s="384" t="s">
        <v>428</v>
      </c>
      <c r="B30" s="79">
        <v>2436</v>
      </c>
      <c r="C30" s="410"/>
      <c r="D30" s="79"/>
    </row>
    <row r="31" ht="20.1" customHeight="1" spans="1:4">
      <c r="A31" s="384" t="s">
        <v>429</v>
      </c>
      <c r="B31" s="79">
        <v>12388</v>
      </c>
      <c r="C31" s="410"/>
      <c r="D31" s="79"/>
    </row>
    <row r="32" ht="20.1" customHeight="1" spans="1:4">
      <c r="A32" s="384" t="s">
        <v>430</v>
      </c>
      <c r="B32" s="79">
        <v>1679</v>
      </c>
      <c r="C32" s="410"/>
      <c r="D32" s="79"/>
    </row>
    <row r="33" ht="20.1" customHeight="1" spans="1:4">
      <c r="A33" s="78" t="s">
        <v>431</v>
      </c>
      <c r="B33" s="118">
        <v>7405</v>
      </c>
      <c r="C33" s="410"/>
      <c r="D33" s="79"/>
    </row>
    <row r="34" ht="20.1" customHeight="1" spans="1:4">
      <c r="A34" s="78" t="s">
        <v>432</v>
      </c>
      <c r="B34" s="118">
        <v>803054</v>
      </c>
      <c r="C34" s="410"/>
      <c r="D34" s="79"/>
    </row>
    <row r="35" ht="20.1" customHeight="1" spans="1:4">
      <c r="A35" s="78" t="s">
        <v>433</v>
      </c>
      <c r="B35" s="118">
        <v>50089</v>
      </c>
      <c r="C35" s="410"/>
      <c r="D35" s="79"/>
    </row>
    <row r="36" ht="24" customHeight="1" spans="1:5">
      <c r="A36" s="214" t="s">
        <v>434</v>
      </c>
      <c r="B36" s="214"/>
      <c r="C36" s="214"/>
      <c r="D36" s="214"/>
      <c r="E36" s="120"/>
    </row>
    <row r="37" ht="20.1" customHeight="1" spans="1:2">
      <c r="A37" s="98"/>
      <c r="B37" s="98"/>
    </row>
    <row r="38" ht="20.1" customHeight="1" spans="1:2">
      <c r="A38" s="98"/>
      <c r="B38" s="98"/>
    </row>
    <row r="39" ht="20.1" customHeight="1" spans="1:2">
      <c r="A39" s="98"/>
      <c r="B39" s="98"/>
    </row>
    <row r="40" ht="20.1" customHeight="1" spans="1:2">
      <c r="A40" s="98"/>
      <c r="B40" s="98"/>
    </row>
    <row r="41" ht="20.1" customHeight="1" spans="1:2">
      <c r="A41" s="98"/>
      <c r="B41" s="98"/>
    </row>
    <row r="42" ht="20.1" customHeight="1" spans="1:2">
      <c r="A42" s="98"/>
      <c r="B42" s="98"/>
    </row>
    <row r="43" ht="20.1" customHeight="1" spans="1:2">
      <c r="A43" s="98"/>
      <c r="B43" s="98"/>
    </row>
    <row r="44" ht="20.1" customHeight="1" spans="1:2">
      <c r="A44" s="98"/>
      <c r="B44" s="98"/>
    </row>
    <row r="45" ht="20.1" customHeight="1" spans="1:2">
      <c r="A45" s="98"/>
      <c r="B45" s="98"/>
    </row>
    <row r="46" ht="20.1" customHeight="1" spans="1:2">
      <c r="A46" s="98"/>
      <c r="B46" s="98"/>
    </row>
    <row r="47" ht="20.1" customHeight="1" spans="1:2">
      <c r="A47" s="98"/>
      <c r="B47" s="98"/>
    </row>
    <row r="48" ht="20.1" customHeight="1" spans="1:2">
      <c r="A48" s="98"/>
      <c r="B48" s="98"/>
    </row>
    <row r="49" ht="20.1" customHeight="1" spans="1:2">
      <c r="A49" s="98"/>
      <c r="B49" s="98"/>
    </row>
    <row r="50" ht="20.1" customHeight="1" spans="1:2">
      <c r="A50" s="98"/>
      <c r="B50" s="98"/>
    </row>
    <row r="51" ht="20.1" customHeight="1" spans="1:2">
      <c r="A51" s="98"/>
      <c r="B51" s="98"/>
    </row>
    <row r="52" ht="20.1" customHeight="1" spans="1:2">
      <c r="A52" s="98"/>
      <c r="B52" s="98"/>
    </row>
    <row r="53" ht="20.1" customHeight="1" spans="1:2">
      <c r="A53" s="98"/>
      <c r="B53" s="98"/>
    </row>
    <row r="54" ht="20.1" customHeight="1" spans="1:2">
      <c r="A54" s="98"/>
      <c r="B54" s="98"/>
    </row>
    <row r="55" ht="20.1" customHeight="1" spans="1:2">
      <c r="A55" s="98"/>
      <c r="B55" s="98"/>
    </row>
    <row r="56" ht="20.1" customHeight="1" spans="1:2">
      <c r="A56" s="98"/>
      <c r="B56" s="98"/>
    </row>
    <row r="57" ht="20.1" customHeight="1" spans="1:2">
      <c r="A57" s="98"/>
      <c r="B57" s="98"/>
    </row>
    <row r="58" ht="20.1" customHeight="1" spans="1:2">
      <c r="A58" s="98"/>
      <c r="B58" s="98"/>
    </row>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sheetData>
  <mergeCells count="4">
    <mergeCell ref="A1:D1"/>
    <mergeCell ref="A2:D2"/>
    <mergeCell ref="A3:B3"/>
    <mergeCell ref="A36:D36"/>
  </mergeCells>
  <printOptions horizontalCentered="1"/>
  <pageMargins left="0.15748031496063" right="0.15748031496063" top="1.10236220472441" bottom="0.551181102362205" header="0.31496062992126" footer="0.31496062992126"/>
  <pageSetup paperSize="9" scale="95" orientation="portrait"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T49"/>
  <sheetViews>
    <sheetView workbookViewId="0">
      <selection activeCell="H6" sqref="H6"/>
    </sheetView>
  </sheetViews>
  <sheetFormatPr defaultColWidth="9" defaultRowHeight="14.25"/>
  <cols>
    <col min="1" max="1" width="33" style="375" customWidth="1"/>
    <col min="2" max="2" width="10.25" style="376" customWidth="1"/>
    <col min="3" max="3" width="8.5" style="376" hidden="1" customWidth="1"/>
    <col min="4" max="4" width="10.5" style="376" customWidth="1"/>
    <col min="5" max="5" width="9.625" style="377" customWidth="1"/>
    <col min="6" max="6" width="10" style="376" customWidth="1"/>
    <col min="7" max="7" width="10" style="376" hidden="1" customWidth="1"/>
    <col min="8" max="8" width="8.875" style="376" customWidth="1"/>
    <col min="9" max="9" width="9.875" style="376" customWidth="1"/>
    <col min="10" max="10" width="28.75" style="365" customWidth="1"/>
    <col min="11" max="11" width="10" style="365" customWidth="1"/>
    <col min="12" max="12" width="8.5" style="365" hidden="1" customWidth="1"/>
    <col min="13" max="13" width="10.25" style="365" customWidth="1"/>
    <col min="14" max="14" width="9.625" style="378" customWidth="1"/>
    <col min="15" max="15" width="10.25" style="365" customWidth="1"/>
    <col min="16" max="16" width="10.25" style="365" hidden="1" customWidth="1"/>
    <col min="17" max="17" width="9.5" style="365" customWidth="1"/>
    <col min="18" max="18" width="9.625" style="376" customWidth="1"/>
    <col min="19" max="16384" width="9" style="366"/>
  </cols>
  <sheetData>
    <row r="1" ht="26.25" customHeight="1" spans="1:18">
      <c r="A1" s="47" t="s">
        <v>435</v>
      </c>
      <c r="B1" s="47"/>
      <c r="C1" s="47"/>
      <c r="D1" s="47"/>
      <c r="E1" s="47"/>
      <c r="F1" s="47"/>
      <c r="G1" s="47"/>
      <c r="H1" s="47"/>
      <c r="I1" s="47"/>
      <c r="J1" s="47"/>
      <c r="K1" s="47"/>
      <c r="L1" s="47"/>
      <c r="M1" s="47"/>
      <c r="N1" s="47"/>
      <c r="O1" s="47"/>
      <c r="P1" s="47"/>
      <c r="Q1" s="47"/>
      <c r="R1" s="47"/>
    </row>
    <row r="2" ht="33" customHeight="1" spans="1:18">
      <c r="A2" s="48" t="s">
        <v>436</v>
      </c>
      <c r="B2" s="48"/>
      <c r="C2" s="48"/>
      <c r="D2" s="48"/>
      <c r="E2" s="48"/>
      <c r="F2" s="48"/>
      <c r="G2" s="48"/>
      <c r="H2" s="48"/>
      <c r="I2" s="48"/>
      <c r="J2" s="48"/>
      <c r="K2" s="48"/>
      <c r="L2" s="48"/>
      <c r="M2" s="48"/>
      <c r="N2" s="48"/>
      <c r="O2" s="48"/>
      <c r="P2" s="48"/>
      <c r="Q2" s="48"/>
      <c r="R2" s="48"/>
    </row>
    <row r="3" ht="20.25" customHeight="1" spans="1:18">
      <c r="A3" s="72" t="s">
        <v>437</v>
      </c>
      <c r="B3" s="72"/>
      <c r="C3" s="72"/>
      <c r="D3" s="72"/>
      <c r="E3" s="72"/>
      <c r="F3" s="72"/>
      <c r="G3" s="72"/>
      <c r="H3" s="72"/>
      <c r="I3" s="72"/>
      <c r="J3" s="72"/>
      <c r="K3" s="359"/>
      <c r="L3" s="359"/>
      <c r="M3" s="359"/>
      <c r="N3" s="392"/>
      <c r="O3" s="359"/>
      <c r="P3" s="393" t="s">
        <v>393</v>
      </c>
      <c r="Q3" s="393"/>
      <c r="R3" s="393"/>
    </row>
    <row r="4" ht="61.5" customHeight="1" spans="1:18">
      <c r="A4" s="330" t="s">
        <v>438</v>
      </c>
      <c r="B4" s="331" t="s">
        <v>395</v>
      </c>
      <c r="C4" s="331" t="s">
        <v>439</v>
      </c>
      <c r="D4" s="331" t="s">
        <v>440</v>
      </c>
      <c r="E4" s="379" t="s">
        <v>441</v>
      </c>
      <c r="F4" s="331" t="s">
        <v>442</v>
      </c>
      <c r="G4" s="331" t="s">
        <v>443</v>
      </c>
      <c r="H4" s="331" t="s">
        <v>444</v>
      </c>
      <c r="I4" s="332" t="s">
        <v>445</v>
      </c>
      <c r="J4" s="330" t="s">
        <v>446</v>
      </c>
      <c r="K4" s="331" t="s">
        <v>395</v>
      </c>
      <c r="L4" s="331" t="s">
        <v>439</v>
      </c>
      <c r="M4" s="331" t="s">
        <v>440</v>
      </c>
      <c r="N4" s="379" t="s">
        <v>441</v>
      </c>
      <c r="O4" s="331" t="s">
        <v>442</v>
      </c>
      <c r="P4" s="331" t="s">
        <v>443</v>
      </c>
      <c r="Q4" s="331" t="s">
        <v>444</v>
      </c>
      <c r="R4" s="332" t="s">
        <v>445</v>
      </c>
    </row>
    <row r="5" ht="21.75" customHeight="1" spans="1:20">
      <c r="A5" s="354" t="s">
        <v>447</v>
      </c>
      <c r="B5" s="380">
        <f>B6+B16</f>
        <v>4613105</v>
      </c>
      <c r="C5" s="380">
        <f t="shared" ref="C5:F5" si="0">C6+C16</f>
        <v>0</v>
      </c>
      <c r="D5" s="380">
        <f t="shared" si="0"/>
        <v>4213105</v>
      </c>
      <c r="E5" s="380">
        <f t="shared" si="0"/>
        <v>4222801</v>
      </c>
      <c r="F5" s="380">
        <f t="shared" si="0"/>
        <v>3945706</v>
      </c>
      <c r="G5" s="381"/>
      <c r="H5" s="382"/>
      <c r="I5" s="389"/>
      <c r="J5" s="354" t="s">
        <v>447</v>
      </c>
      <c r="K5" s="394">
        <f>K6+K16</f>
        <v>4613105</v>
      </c>
      <c r="L5" s="394">
        <f t="shared" ref="L5:O5" si="1">L6+L16</f>
        <v>0</v>
      </c>
      <c r="M5" s="394">
        <f t="shared" si="1"/>
        <v>4213105</v>
      </c>
      <c r="N5" s="394">
        <f t="shared" si="1"/>
        <v>4222801</v>
      </c>
      <c r="O5" s="394">
        <f t="shared" si="1"/>
        <v>3945706</v>
      </c>
      <c r="P5" s="394"/>
      <c r="Q5" s="401"/>
      <c r="R5" s="389"/>
      <c r="T5" s="404"/>
    </row>
    <row r="6" ht="21.75" customHeight="1" spans="1:18">
      <c r="A6" s="383" t="s">
        <v>448</v>
      </c>
      <c r="B6" s="380">
        <f>SUM(B7:B9)</f>
        <v>3120000</v>
      </c>
      <c r="C6" s="380">
        <f t="shared" ref="C6:F6" si="2">SUM(C7:C9)</f>
        <v>0</v>
      </c>
      <c r="D6" s="380">
        <f t="shared" si="2"/>
        <v>3000000</v>
      </c>
      <c r="E6" s="380">
        <f t="shared" si="2"/>
        <v>3000000</v>
      </c>
      <c r="F6" s="380">
        <f t="shared" si="2"/>
        <v>2722905</v>
      </c>
      <c r="G6" s="381">
        <f>F6/D6*100</f>
        <v>90.7635</v>
      </c>
      <c r="H6" s="381">
        <f>F6/E6*100</f>
        <v>90.7635</v>
      </c>
      <c r="I6" s="395">
        <f>(F6-3350213-83140)/3433353*100</f>
        <v>-20.6925416640817</v>
      </c>
      <c r="J6" s="383" t="s">
        <v>75</v>
      </c>
      <c r="K6" s="394">
        <f>SUM(K7:K13)</f>
        <v>4311605</v>
      </c>
      <c r="L6" s="394">
        <f>SUM(L7:L13)</f>
        <v>0</v>
      </c>
      <c r="M6" s="394">
        <f>SUM(M7:M13)</f>
        <v>3003131</v>
      </c>
      <c r="N6" s="394">
        <f>SUM(N7:N13)</f>
        <v>3093708</v>
      </c>
      <c r="O6" s="394">
        <f>SUM(O7:O13)</f>
        <v>2799743</v>
      </c>
      <c r="P6" s="396">
        <f>O6/M6*100</f>
        <v>93.2274682656201</v>
      </c>
      <c r="Q6" s="396">
        <f>O6/N6*100</f>
        <v>90.4979720128726</v>
      </c>
      <c r="R6" s="396">
        <f>(O6-4475024)/4475024*100</f>
        <v>-37.4362461519759</v>
      </c>
    </row>
    <row r="7" ht="21.75" customHeight="1" spans="1:18">
      <c r="A7" s="384" t="s">
        <v>449</v>
      </c>
      <c r="B7" s="147">
        <v>3000000</v>
      </c>
      <c r="C7" s="147"/>
      <c r="D7" s="147">
        <v>2850000</v>
      </c>
      <c r="E7" s="147">
        <v>2850000</v>
      </c>
      <c r="F7" s="204">
        <v>2469825</v>
      </c>
      <c r="G7" s="385">
        <f t="shared" ref="G7:G15" si="3">F7/D7*100</f>
        <v>86.6605263157895</v>
      </c>
      <c r="H7" s="385">
        <f>F7/E7*100</f>
        <v>86.6605263157895</v>
      </c>
      <c r="I7" s="385">
        <f>(F7-3217172)/3217172*100</f>
        <v>-23.2299361053745</v>
      </c>
      <c r="J7" s="384" t="s">
        <v>450</v>
      </c>
      <c r="K7" s="204">
        <v>106</v>
      </c>
      <c r="L7" s="204"/>
      <c r="M7" s="204">
        <v>106</v>
      </c>
      <c r="N7" s="204">
        <v>113</v>
      </c>
      <c r="O7" s="204">
        <v>111</v>
      </c>
      <c r="P7" s="397">
        <f t="shared" ref="P7:P13" si="4">O7/M7*100</f>
        <v>104.716981132075</v>
      </c>
      <c r="Q7" s="385">
        <f t="shared" ref="Q7:Q13" si="5">O7/N7*100</f>
        <v>98.2300884955752</v>
      </c>
      <c r="R7" s="387"/>
    </row>
    <row r="8" ht="21.75" customHeight="1" spans="1:18">
      <c r="A8" s="95" t="s">
        <v>451</v>
      </c>
      <c r="B8" s="147">
        <v>120000</v>
      </c>
      <c r="C8" s="147"/>
      <c r="D8" s="147">
        <v>150000</v>
      </c>
      <c r="E8" s="147">
        <v>150000</v>
      </c>
      <c r="F8" s="204">
        <v>253080</v>
      </c>
      <c r="G8" s="385">
        <f t="shared" si="3"/>
        <v>168.72</v>
      </c>
      <c r="H8" s="385">
        <f>F8/E8*100</f>
        <v>168.72</v>
      </c>
      <c r="I8" s="385">
        <f>(F8-133041-83140)/216181*100</f>
        <v>17.0685675429386</v>
      </c>
      <c r="J8" s="384" t="s">
        <v>452</v>
      </c>
      <c r="K8" s="204">
        <v>4046022</v>
      </c>
      <c r="L8" s="204"/>
      <c r="M8" s="204">
        <v>2886994</v>
      </c>
      <c r="N8" s="204">
        <v>2976385</v>
      </c>
      <c r="O8" s="204">
        <v>2684934</v>
      </c>
      <c r="P8" s="397">
        <f t="shared" si="4"/>
        <v>93.0010245951325</v>
      </c>
      <c r="Q8" s="385">
        <f t="shared" ref="Q8" si="6">O8/N8*100</f>
        <v>90.2078864125441</v>
      </c>
      <c r="R8" s="385">
        <f>(O8-4408964)/4408964*100</f>
        <v>-39.1028368569124</v>
      </c>
    </row>
    <row r="9" ht="21.75" customHeight="1" spans="1:18">
      <c r="A9" s="95"/>
      <c r="B9" s="147"/>
      <c r="C9" s="147"/>
      <c r="D9" s="147"/>
      <c r="E9" s="145"/>
      <c r="F9" s="204"/>
      <c r="G9" s="381"/>
      <c r="H9" s="385"/>
      <c r="I9" s="398"/>
      <c r="J9" s="384" t="s">
        <v>453</v>
      </c>
      <c r="K9" s="204">
        <v>64</v>
      </c>
      <c r="L9" s="204"/>
      <c r="M9" s="204">
        <v>64</v>
      </c>
      <c r="N9" s="204">
        <v>64</v>
      </c>
      <c r="O9" s="204">
        <v>3</v>
      </c>
      <c r="P9" s="397">
        <f t="shared" si="4"/>
        <v>4.6875</v>
      </c>
      <c r="Q9" s="385">
        <f t="shared" si="5"/>
        <v>4.6875</v>
      </c>
      <c r="R9" s="385"/>
    </row>
    <row r="10" ht="21.75" customHeight="1" spans="1:18">
      <c r="A10" s="384"/>
      <c r="B10" s="147"/>
      <c r="C10" s="147"/>
      <c r="D10" s="147"/>
      <c r="E10" s="145"/>
      <c r="F10" s="204"/>
      <c r="G10" s="381"/>
      <c r="H10" s="385"/>
      <c r="I10" s="385"/>
      <c r="J10" s="384" t="s">
        <v>454</v>
      </c>
      <c r="K10" s="204">
        <v>2812</v>
      </c>
      <c r="L10" s="204"/>
      <c r="M10" s="204">
        <v>3366</v>
      </c>
      <c r="N10" s="204">
        <v>4545</v>
      </c>
      <c r="O10" s="204">
        <v>2094</v>
      </c>
      <c r="P10" s="397">
        <f t="shared" si="4"/>
        <v>62.2103386809269</v>
      </c>
      <c r="Q10" s="385">
        <f t="shared" si="5"/>
        <v>46.0726072607261</v>
      </c>
      <c r="R10" s="385">
        <f>(O10-3259)/3259*100</f>
        <v>-35.7471617060448</v>
      </c>
    </row>
    <row r="11" ht="21.75" customHeight="1" spans="1:18">
      <c r="A11" s="384"/>
      <c r="B11" s="147"/>
      <c r="C11" s="147"/>
      <c r="D11" s="147"/>
      <c r="E11" s="145"/>
      <c r="F11" s="204"/>
      <c r="G11" s="381"/>
      <c r="H11" s="385"/>
      <c r="I11" s="385"/>
      <c r="J11" s="384" t="s">
        <v>455</v>
      </c>
      <c r="K11" s="204">
        <v>150000</v>
      </c>
      <c r="L11" s="204"/>
      <c r="M11" s="204"/>
      <c r="N11" s="204"/>
      <c r="O11" s="204"/>
      <c r="P11" s="397"/>
      <c r="Q11" s="385"/>
      <c r="R11" s="385"/>
    </row>
    <row r="12" ht="21.75" customHeight="1" spans="1:18">
      <c r="A12" s="384"/>
      <c r="B12" s="147"/>
      <c r="C12" s="147"/>
      <c r="D12" s="147"/>
      <c r="E12" s="145"/>
      <c r="F12" s="204"/>
      <c r="G12" s="381"/>
      <c r="H12" s="385"/>
      <c r="I12" s="385"/>
      <c r="J12" s="384" t="s">
        <v>456</v>
      </c>
      <c r="K12" s="204">
        <v>112588</v>
      </c>
      <c r="L12" s="204"/>
      <c r="M12" s="204">
        <v>112588</v>
      </c>
      <c r="N12" s="204">
        <v>112588</v>
      </c>
      <c r="O12" s="204">
        <v>112588</v>
      </c>
      <c r="P12" s="397">
        <f t="shared" si="4"/>
        <v>100</v>
      </c>
      <c r="Q12" s="385">
        <f t="shared" si="5"/>
        <v>100</v>
      </c>
      <c r="R12" s="385">
        <v>79.3</v>
      </c>
    </row>
    <row r="13" ht="21.75" customHeight="1" spans="1:18">
      <c r="A13" s="384"/>
      <c r="B13" s="147"/>
      <c r="C13" s="147"/>
      <c r="D13" s="147"/>
      <c r="E13" s="145"/>
      <c r="F13" s="204"/>
      <c r="G13" s="381"/>
      <c r="H13" s="385"/>
      <c r="I13" s="385"/>
      <c r="J13" s="384" t="s">
        <v>457</v>
      </c>
      <c r="K13" s="204">
        <v>13</v>
      </c>
      <c r="L13" s="204"/>
      <c r="M13" s="204">
        <v>13</v>
      </c>
      <c r="N13" s="204">
        <v>13</v>
      </c>
      <c r="O13" s="204">
        <v>13</v>
      </c>
      <c r="P13" s="397">
        <f t="shared" si="4"/>
        <v>100</v>
      </c>
      <c r="Q13" s="385">
        <f t="shared" si="5"/>
        <v>100</v>
      </c>
      <c r="R13" s="385">
        <v>160</v>
      </c>
    </row>
    <row r="14" ht="21.75" hidden="1" customHeight="1" spans="1:18">
      <c r="A14" s="384"/>
      <c r="B14" s="147"/>
      <c r="C14" s="147"/>
      <c r="D14" s="147"/>
      <c r="E14" s="145"/>
      <c r="F14" s="204"/>
      <c r="G14" s="381" t="e">
        <f t="shared" si="3"/>
        <v>#DIV/0!</v>
      </c>
      <c r="H14" s="385" t="e">
        <f t="shared" ref="H14:H15" si="7">F14/E14*100</f>
        <v>#DIV/0!</v>
      </c>
      <c r="I14" s="385"/>
      <c r="J14" s="384"/>
      <c r="K14" s="399"/>
      <c r="L14" s="399"/>
      <c r="M14" s="399"/>
      <c r="N14" s="400"/>
      <c r="O14" s="399"/>
      <c r="P14" s="399"/>
      <c r="Q14" s="385"/>
      <c r="R14" s="385">
        <f t="shared" ref="R14:R15" si="8">(O14-3259)/3259*100</f>
        <v>-100</v>
      </c>
    </row>
    <row r="15" ht="21.75" hidden="1" customHeight="1" spans="1:18">
      <c r="A15" s="384"/>
      <c r="B15" s="147"/>
      <c r="C15" s="147"/>
      <c r="D15" s="147"/>
      <c r="E15" s="145"/>
      <c r="F15" s="204"/>
      <c r="G15" s="381" t="e">
        <f t="shared" si="3"/>
        <v>#DIV/0!</v>
      </c>
      <c r="H15" s="385" t="e">
        <f t="shared" si="7"/>
        <v>#DIV/0!</v>
      </c>
      <c r="I15" s="385"/>
      <c r="J15" s="383" t="s">
        <v>458</v>
      </c>
      <c r="K15" s="401">
        <v>39800</v>
      </c>
      <c r="L15" s="401"/>
      <c r="M15" s="401">
        <v>427300</v>
      </c>
      <c r="N15" s="402">
        <v>427300</v>
      </c>
      <c r="O15" s="401">
        <v>427300</v>
      </c>
      <c r="P15" s="401"/>
      <c r="Q15" s="387" t="s">
        <v>59</v>
      </c>
      <c r="R15" s="385">
        <f t="shared" si="8"/>
        <v>13011.3838600798</v>
      </c>
    </row>
    <row r="16" ht="21.75" customHeight="1" spans="1:18">
      <c r="A16" s="383" t="s">
        <v>397</v>
      </c>
      <c r="B16" s="386">
        <f>B17+B18+B19</f>
        <v>1493105</v>
      </c>
      <c r="C16" s="386">
        <f t="shared" ref="C16:F16" si="9">C17+C18+C19</f>
        <v>0</v>
      </c>
      <c r="D16" s="386">
        <f t="shared" si="9"/>
        <v>1213105</v>
      </c>
      <c r="E16" s="386">
        <f t="shared" si="9"/>
        <v>1222801</v>
      </c>
      <c r="F16" s="386">
        <f t="shared" si="9"/>
        <v>1222801</v>
      </c>
      <c r="G16" s="387" t="s">
        <v>59</v>
      </c>
      <c r="H16" s="387" t="s">
        <v>59</v>
      </c>
      <c r="I16" s="387" t="s">
        <v>59</v>
      </c>
      <c r="J16" s="383" t="s">
        <v>398</v>
      </c>
      <c r="K16" s="394">
        <f>SUM(K17:K20)</f>
        <v>301500</v>
      </c>
      <c r="L16" s="394">
        <f t="shared" ref="L16:O16" si="10">SUM(L17:L20)</f>
        <v>0</v>
      </c>
      <c r="M16" s="394">
        <f t="shared" si="10"/>
        <v>1209974</v>
      </c>
      <c r="N16" s="394">
        <f t="shared" si="10"/>
        <v>1129093</v>
      </c>
      <c r="O16" s="394">
        <f t="shared" si="10"/>
        <v>1145963</v>
      </c>
      <c r="P16" s="387" t="s">
        <v>59</v>
      </c>
      <c r="Q16" s="387" t="s">
        <v>59</v>
      </c>
      <c r="R16" s="387" t="s">
        <v>59</v>
      </c>
    </row>
    <row r="17" ht="21.75" customHeight="1" spans="1:18">
      <c r="A17" s="346" t="s">
        <v>399</v>
      </c>
      <c r="B17" s="80">
        <v>197800</v>
      </c>
      <c r="C17" s="80"/>
      <c r="D17" s="80">
        <v>247800</v>
      </c>
      <c r="E17" s="388">
        <v>257496</v>
      </c>
      <c r="F17" s="389">
        <v>257496</v>
      </c>
      <c r="G17" s="387" t="s">
        <v>59</v>
      </c>
      <c r="H17" s="387" t="s">
        <v>59</v>
      </c>
      <c r="I17" s="387" t="s">
        <v>59</v>
      </c>
      <c r="J17" s="58" t="s">
        <v>400</v>
      </c>
      <c r="K17" s="80">
        <v>301500</v>
      </c>
      <c r="L17" s="80"/>
      <c r="M17" s="80">
        <v>286500</v>
      </c>
      <c r="N17" s="388">
        <v>221549</v>
      </c>
      <c r="O17" s="389">
        <v>221549</v>
      </c>
      <c r="P17" s="387" t="s">
        <v>59</v>
      </c>
      <c r="Q17" s="387" t="s">
        <v>59</v>
      </c>
      <c r="R17" s="387" t="s">
        <v>59</v>
      </c>
    </row>
    <row r="18" ht="21.75" customHeight="1" spans="1:18">
      <c r="A18" s="84" t="s">
        <v>459</v>
      </c>
      <c r="B18" s="389">
        <v>1200000</v>
      </c>
      <c r="C18" s="389"/>
      <c r="D18" s="389">
        <v>870000</v>
      </c>
      <c r="E18" s="388">
        <v>870000</v>
      </c>
      <c r="F18" s="389">
        <v>870000</v>
      </c>
      <c r="G18" s="387" t="s">
        <v>59</v>
      </c>
      <c r="H18" s="387" t="s">
        <v>59</v>
      </c>
      <c r="I18" s="387" t="s">
        <v>59</v>
      </c>
      <c r="J18" s="346" t="s">
        <v>460</v>
      </c>
      <c r="K18" s="80"/>
      <c r="L18" s="80"/>
      <c r="M18" s="80">
        <v>773474</v>
      </c>
      <c r="N18" s="388">
        <v>757544</v>
      </c>
      <c r="O18" s="389">
        <v>757544</v>
      </c>
      <c r="P18" s="387" t="s">
        <v>59</v>
      </c>
      <c r="Q18" s="387" t="s">
        <v>59</v>
      </c>
      <c r="R18" s="387" t="s">
        <v>59</v>
      </c>
    </row>
    <row r="19" ht="21.75" customHeight="1" spans="1:18">
      <c r="A19" s="346" t="s">
        <v>461</v>
      </c>
      <c r="B19" s="389">
        <v>95305</v>
      </c>
      <c r="C19" s="389"/>
      <c r="D19" s="389">
        <f>B19+C19</f>
        <v>95305</v>
      </c>
      <c r="E19" s="388">
        <f>C19+D19</f>
        <v>95305</v>
      </c>
      <c r="F19" s="389">
        <v>95305</v>
      </c>
      <c r="G19" s="387" t="s">
        <v>59</v>
      </c>
      <c r="H19" s="387" t="s">
        <v>59</v>
      </c>
      <c r="I19" s="387" t="s">
        <v>59</v>
      </c>
      <c r="J19" s="346" t="s">
        <v>462</v>
      </c>
      <c r="K19" s="389"/>
      <c r="L19" s="389"/>
      <c r="M19" s="389">
        <v>150000</v>
      </c>
      <c r="N19" s="388">
        <v>150000</v>
      </c>
      <c r="O19" s="389">
        <v>150000</v>
      </c>
      <c r="P19" s="387" t="s">
        <v>59</v>
      </c>
      <c r="Q19" s="387" t="s">
        <v>59</v>
      </c>
      <c r="R19" s="387" t="s">
        <v>59</v>
      </c>
    </row>
    <row r="20" ht="21.75" customHeight="1" spans="1:18">
      <c r="A20" s="84"/>
      <c r="B20" s="80"/>
      <c r="C20" s="80"/>
      <c r="D20" s="80"/>
      <c r="E20" s="390"/>
      <c r="F20" s="80"/>
      <c r="G20" s="381"/>
      <c r="H20" s="385"/>
      <c r="I20" s="403"/>
      <c r="J20" s="346" t="s">
        <v>463</v>
      </c>
      <c r="K20" s="389"/>
      <c r="L20" s="389"/>
      <c r="M20" s="389"/>
      <c r="N20" s="388"/>
      <c r="O20" s="389">
        <v>16870</v>
      </c>
      <c r="P20" s="389"/>
      <c r="Q20" s="389"/>
      <c r="R20" s="405"/>
    </row>
    <row r="21" ht="33.75" customHeight="1" spans="1:18">
      <c r="A21" s="391" t="s">
        <v>464</v>
      </c>
      <c r="B21" s="391"/>
      <c r="C21" s="391"/>
      <c r="D21" s="391"/>
      <c r="E21" s="391"/>
      <c r="F21" s="391"/>
      <c r="G21" s="391"/>
      <c r="H21" s="391"/>
      <c r="I21" s="391"/>
      <c r="J21" s="391"/>
      <c r="K21" s="391"/>
      <c r="L21" s="391"/>
      <c r="M21" s="391"/>
      <c r="N21" s="391"/>
      <c r="O21" s="391"/>
      <c r="P21" s="391"/>
      <c r="Q21" s="391"/>
      <c r="R21" s="391"/>
    </row>
    <row r="22" ht="20.1" customHeight="1" spans="9:9">
      <c r="I22" s="366"/>
    </row>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s="375" customFormat="1" ht="20.1" customHeight="1" spans="2:18">
      <c r="B43" s="376"/>
      <c r="C43" s="376"/>
      <c r="D43" s="376"/>
      <c r="E43" s="377"/>
      <c r="F43" s="376"/>
      <c r="G43" s="376"/>
      <c r="H43" s="376"/>
      <c r="I43" s="376"/>
      <c r="J43" s="365"/>
      <c r="K43" s="365"/>
      <c r="L43" s="365"/>
      <c r="M43" s="365"/>
      <c r="N43" s="378"/>
      <c r="O43" s="365"/>
      <c r="P43" s="365"/>
      <c r="Q43" s="365"/>
      <c r="R43" s="376"/>
    </row>
    <row r="44" s="375" customFormat="1" ht="20.1" customHeight="1" spans="2:18">
      <c r="B44" s="376"/>
      <c r="C44" s="376"/>
      <c r="D44" s="376"/>
      <c r="E44" s="377"/>
      <c r="F44" s="376"/>
      <c r="G44" s="376"/>
      <c r="H44" s="376"/>
      <c r="I44" s="376"/>
      <c r="J44" s="365"/>
      <c r="K44" s="365"/>
      <c r="L44" s="365"/>
      <c r="M44" s="365"/>
      <c r="N44" s="378"/>
      <c r="O44" s="365"/>
      <c r="P44" s="365"/>
      <c r="Q44" s="365"/>
      <c r="R44" s="376"/>
    </row>
    <row r="45" s="375" customFormat="1" ht="20.1" customHeight="1" spans="2:18">
      <c r="B45" s="376"/>
      <c r="C45" s="376"/>
      <c r="D45" s="376"/>
      <c r="E45" s="377"/>
      <c r="F45" s="376"/>
      <c r="G45" s="376"/>
      <c r="H45" s="376"/>
      <c r="I45" s="376"/>
      <c r="J45" s="365"/>
      <c r="K45" s="365"/>
      <c r="L45" s="365"/>
      <c r="M45" s="365"/>
      <c r="N45" s="378"/>
      <c r="O45" s="365"/>
      <c r="P45" s="365"/>
      <c r="Q45" s="365"/>
      <c r="R45" s="376"/>
    </row>
    <row r="46" s="375" customFormat="1" ht="20.1" customHeight="1" spans="2:18">
      <c r="B46" s="376"/>
      <c r="C46" s="376"/>
      <c r="D46" s="376"/>
      <c r="E46" s="377"/>
      <c r="F46" s="376"/>
      <c r="G46" s="376"/>
      <c r="H46" s="376"/>
      <c r="I46" s="376"/>
      <c r="J46" s="365"/>
      <c r="K46" s="365"/>
      <c r="L46" s="365"/>
      <c r="M46" s="365"/>
      <c r="N46" s="378"/>
      <c r="O46" s="365"/>
      <c r="P46" s="365"/>
      <c r="Q46" s="365"/>
      <c r="R46" s="376"/>
    </row>
    <row r="47" s="375" customFormat="1" ht="20.1" customHeight="1" spans="2:18">
      <c r="B47" s="376"/>
      <c r="C47" s="376"/>
      <c r="D47" s="376"/>
      <c r="E47" s="377"/>
      <c r="F47" s="376"/>
      <c r="G47" s="376"/>
      <c r="H47" s="376"/>
      <c r="I47" s="376"/>
      <c r="J47" s="365"/>
      <c r="K47" s="365"/>
      <c r="L47" s="365"/>
      <c r="M47" s="365"/>
      <c r="N47" s="378"/>
      <c r="O47" s="365"/>
      <c r="P47" s="365"/>
      <c r="Q47" s="365"/>
      <c r="R47" s="376"/>
    </row>
    <row r="48" s="375" customFormat="1" ht="20.1" customHeight="1" spans="2:18">
      <c r="B48" s="376"/>
      <c r="C48" s="376"/>
      <c r="D48" s="376"/>
      <c r="E48" s="377"/>
      <c r="F48" s="376"/>
      <c r="G48" s="376"/>
      <c r="H48" s="376"/>
      <c r="I48" s="376"/>
      <c r="J48" s="365"/>
      <c r="K48" s="365"/>
      <c r="L48" s="365"/>
      <c r="M48" s="365"/>
      <c r="N48" s="378"/>
      <c r="O48" s="365"/>
      <c r="P48" s="365"/>
      <c r="Q48" s="365"/>
      <c r="R48" s="376"/>
    </row>
    <row r="49" s="375" customFormat="1" ht="20.1" customHeight="1" spans="2:18">
      <c r="B49" s="376"/>
      <c r="C49" s="376"/>
      <c r="D49" s="376"/>
      <c r="E49" s="377"/>
      <c r="F49" s="376"/>
      <c r="G49" s="376"/>
      <c r="H49" s="376"/>
      <c r="I49" s="376"/>
      <c r="J49" s="365"/>
      <c r="K49" s="365"/>
      <c r="L49" s="365"/>
      <c r="M49" s="365"/>
      <c r="N49" s="378"/>
      <c r="O49" s="365"/>
      <c r="P49" s="365"/>
      <c r="Q49" s="365"/>
      <c r="R49" s="376"/>
    </row>
  </sheetData>
  <mergeCells count="6">
    <mergeCell ref="A1:J1"/>
    <mergeCell ref="K1:R1"/>
    <mergeCell ref="A2:R2"/>
    <mergeCell ref="A3:J3"/>
    <mergeCell ref="P3:R3"/>
    <mergeCell ref="A21:R21"/>
  </mergeCells>
  <pageMargins left="0.708661417322835" right="0.708661417322835" top="0.748031496062992" bottom="0.748031496062992" header="0.31496062992126" footer="0.31496062992126"/>
  <pageSetup paperSize="9" scale="7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FF00"/>
  </sheetPr>
  <dimension ref="A1:C51"/>
  <sheetViews>
    <sheetView zoomScaleSheetLayoutView="130" workbookViewId="0">
      <selection activeCell="B4" sqref="B4"/>
    </sheetView>
  </sheetViews>
  <sheetFormatPr defaultColWidth="9" defaultRowHeight="14.25" outlineLevelCol="2"/>
  <cols>
    <col min="1" max="1" width="54.375" style="365" customWidth="1"/>
    <col min="2" max="2" width="31.125" style="365" customWidth="1"/>
    <col min="3" max="3" width="4.625" style="366" customWidth="1"/>
    <col min="4" max="16384" width="9" style="366"/>
  </cols>
  <sheetData>
    <row r="1" ht="25.5" customHeight="1" spans="1:2">
      <c r="A1" s="168" t="s">
        <v>465</v>
      </c>
      <c r="B1" s="168"/>
    </row>
    <row r="2" ht="22.5" spans="1:2">
      <c r="A2" s="367" t="s">
        <v>466</v>
      </c>
      <c r="B2" s="367"/>
    </row>
    <row r="3" ht="20.25" customHeight="1" spans="1:2">
      <c r="A3" s="368"/>
      <c r="B3" s="369" t="s">
        <v>393</v>
      </c>
    </row>
    <row r="4" ht="25.5" customHeight="1" spans="1:2">
      <c r="A4" s="53" t="s">
        <v>396</v>
      </c>
      <c r="B4" s="54" t="s">
        <v>442</v>
      </c>
    </row>
    <row r="5" ht="20.1" customHeight="1" spans="1:2">
      <c r="A5" s="370" t="s">
        <v>75</v>
      </c>
      <c r="B5" s="371">
        <f>B6+B9+B19+B22+B33+B37</f>
        <v>2799743</v>
      </c>
    </row>
    <row r="6" ht="20.1" customHeight="1" spans="1:2">
      <c r="A6" s="372" t="s">
        <v>450</v>
      </c>
      <c r="B6" s="147">
        <v>111</v>
      </c>
    </row>
    <row r="7" ht="20.1" customHeight="1" spans="1:2">
      <c r="A7" s="372" t="s">
        <v>467</v>
      </c>
      <c r="B7" s="147">
        <v>111</v>
      </c>
    </row>
    <row r="8" ht="20.1" customHeight="1" spans="1:2">
      <c r="A8" s="372" t="s">
        <v>468</v>
      </c>
      <c r="B8" s="147">
        <v>111</v>
      </c>
    </row>
    <row r="9" ht="20.1" customHeight="1" spans="1:3">
      <c r="A9" s="372" t="s">
        <v>452</v>
      </c>
      <c r="B9" s="147">
        <v>2684934</v>
      </c>
      <c r="C9" s="373"/>
    </row>
    <row r="10" ht="20.1" customHeight="1" spans="1:3">
      <c r="A10" s="372" t="s">
        <v>469</v>
      </c>
      <c r="B10" s="147">
        <v>1651641</v>
      </c>
      <c r="C10" s="373"/>
    </row>
    <row r="11" ht="20.1" customHeight="1" spans="1:2">
      <c r="A11" s="372" t="s">
        <v>470</v>
      </c>
      <c r="B11" s="147">
        <v>105822</v>
      </c>
    </row>
    <row r="12" ht="20.1" customHeight="1" spans="1:2">
      <c r="A12" s="372" t="s">
        <v>471</v>
      </c>
      <c r="B12" s="147">
        <v>3872</v>
      </c>
    </row>
    <row r="13" ht="20.1" customHeight="1" spans="1:3">
      <c r="A13" s="372" t="s">
        <v>472</v>
      </c>
      <c r="B13" s="147">
        <v>1541922</v>
      </c>
      <c r="C13" s="373"/>
    </row>
    <row r="14" ht="20.1" customHeight="1" spans="1:2">
      <c r="A14" s="372" t="s">
        <v>473</v>
      </c>
      <c r="B14" s="147">
        <v>25</v>
      </c>
    </row>
    <row r="15" ht="20.1" customHeight="1" spans="1:2">
      <c r="A15" s="372" t="s">
        <v>474</v>
      </c>
      <c r="B15" s="147">
        <v>163293</v>
      </c>
    </row>
    <row r="16" ht="20.1" customHeight="1" spans="1:2">
      <c r="A16" s="372" t="s">
        <v>475</v>
      </c>
      <c r="B16" s="147">
        <v>163293</v>
      </c>
    </row>
    <row r="17" ht="20.1" customHeight="1" spans="1:2">
      <c r="A17" s="372" t="s">
        <v>476</v>
      </c>
      <c r="B17" s="147">
        <v>870000</v>
      </c>
    </row>
    <row r="18" ht="20.1" customHeight="1" spans="1:2">
      <c r="A18" s="372" t="s">
        <v>477</v>
      </c>
      <c r="B18" s="147">
        <v>870000</v>
      </c>
    </row>
    <row r="19" ht="20.1" customHeight="1" spans="1:2">
      <c r="A19" s="372" t="s">
        <v>453</v>
      </c>
      <c r="B19" s="147">
        <v>3</v>
      </c>
    </row>
    <row r="20" ht="20.1" customHeight="1" spans="1:2">
      <c r="A20" s="372" t="s">
        <v>478</v>
      </c>
      <c r="B20" s="147">
        <v>3</v>
      </c>
    </row>
    <row r="21" ht="20.1" customHeight="1" spans="1:2">
      <c r="A21" s="372" t="s">
        <v>479</v>
      </c>
      <c r="B21" s="147">
        <v>3</v>
      </c>
    </row>
    <row r="22" ht="20.1" customHeight="1" spans="1:3">
      <c r="A22" s="372" t="s">
        <v>454</v>
      </c>
      <c r="B22" s="147">
        <v>2094</v>
      </c>
      <c r="C22" s="373"/>
    </row>
    <row r="23" ht="20.1" customHeight="1" spans="1:2">
      <c r="A23" s="372" t="s">
        <v>480</v>
      </c>
      <c r="B23" s="147">
        <v>21</v>
      </c>
    </row>
    <row r="24" ht="20.1" customHeight="1" spans="1:2">
      <c r="A24" s="372" t="s">
        <v>481</v>
      </c>
      <c r="B24" s="147">
        <v>20</v>
      </c>
    </row>
    <row r="25" ht="20.1" customHeight="1" spans="1:2">
      <c r="A25" s="372" t="s">
        <v>482</v>
      </c>
      <c r="B25" s="147">
        <v>1</v>
      </c>
    </row>
    <row r="26" ht="20.1" customHeight="1" spans="1:2">
      <c r="A26" s="372" t="s">
        <v>483</v>
      </c>
      <c r="B26" s="147">
        <v>2073</v>
      </c>
    </row>
    <row r="27" ht="20.1" customHeight="1" spans="1:2">
      <c r="A27" s="372" t="s">
        <v>484</v>
      </c>
      <c r="B27" s="147">
        <v>1471</v>
      </c>
    </row>
    <row r="28" ht="20.1" customHeight="1" spans="1:3">
      <c r="A28" s="372" t="s">
        <v>485</v>
      </c>
      <c r="B28" s="147">
        <v>419</v>
      </c>
      <c r="C28" s="373"/>
    </row>
    <row r="29" ht="20.1" customHeight="1" spans="1:2">
      <c r="A29" s="372" t="s">
        <v>486</v>
      </c>
      <c r="B29" s="147">
        <v>10</v>
      </c>
    </row>
    <row r="30" ht="20.1" customHeight="1" spans="1:2">
      <c r="A30" s="372" t="s">
        <v>487</v>
      </c>
      <c r="B30" s="147">
        <v>32</v>
      </c>
    </row>
    <row r="31" ht="20.1" customHeight="1" spans="1:2">
      <c r="A31" s="372" t="s">
        <v>488</v>
      </c>
      <c r="B31" s="147">
        <v>74</v>
      </c>
    </row>
    <row r="32" ht="20.1" customHeight="1" spans="1:3">
      <c r="A32" s="372" t="s">
        <v>489</v>
      </c>
      <c r="B32" s="147">
        <v>67</v>
      </c>
      <c r="C32" s="373"/>
    </row>
    <row r="33" ht="20.1" customHeight="1" spans="1:3">
      <c r="A33" s="372" t="s">
        <v>490</v>
      </c>
      <c r="B33" s="147">
        <v>112588</v>
      </c>
      <c r="C33" s="373"/>
    </row>
    <row r="34" ht="20.1" customHeight="1" spans="1:2">
      <c r="A34" s="372" t="s">
        <v>491</v>
      </c>
      <c r="B34" s="147">
        <v>112588</v>
      </c>
    </row>
    <row r="35" ht="20.1" customHeight="1" spans="1:2">
      <c r="A35" s="372" t="s">
        <v>492</v>
      </c>
      <c r="B35" s="147">
        <v>73809</v>
      </c>
    </row>
    <row r="36" ht="20.1" customHeight="1" spans="1:2">
      <c r="A36" s="372" t="s">
        <v>493</v>
      </c>
      <c r="B36" s="147">
        <v>38779</v>
      </c>
    </row>
    <row r="37" ht="20.1" customHeight="1" spans="1:2">
      <c r="A37" s="372" t="s">
        <v>494</v>
      </c>
      <c r="B37" s="147">
        <v>13</v>
      </c>
    </row>
    <row r="38" ht="20.1" customHeight="1" spans="1:2">
      <c r="A38" s="372" t="s">
        <v>495</v>
      </c>
      <c r="B38" s="147">
        <v>13</v>
      </c>
    </row>
    <row r="39" ht="20.1" customHeight="1" spans="1:2">
      <c r="A39" s="372" t="s">
        <v>496</v>
      </c>
      <c r="B39" s="147">
        <v>11</v>
      </c>
    </row>
    <row r="40" ht="20.1" customHeight="1" spans="1:2">
      <c r="A40" s="372" t="s">
        <v>497</v>
      </c>
      <c r="B40" s="147">
        <v>2</v>
      </c>
    </row>
    <row r="41" s="364" customFormat="1" ht="43.5" customHeight="1" spans="1:2">
      <c r="A41" s="374" t="s">
        <v>498</v>
      </c>
      <c r="B41" s="374"/>
    </row>
    <row r="48" spans="1:2">
      <c r="A48" s="366"/>
      <c r="B48" s="366"/>
    </row>
    <row r="49" spans="1:2">
      <c r="A49" s="366"/>
      <c r="B49" s="366"/>
    </row>
    <row r="50" spans="1:2">
      <c r="A50" s="366"/>
      <c r="B50" s="366"/>
    </row>
    <row r="51" spans="1:2">
      <c r="A51" s="366"/>
      <c r="B51" s="366"/>
    </row>
  </sheetData>
  <mergeCells count="3">
    <mergeCell ref="A1:B1"/>
    <mergeCell ref="A2:B2"/>
    <mergeCell ref="A41:B41"/>
  </mergeCells>
  <printOptions horizontalCentered="1"/>
  <pageMargins left="0.236220472440945" right="0.236220472440945" top="0.590551181102362" bottom="0.511811023622047" header="0.590551181102362" footer="0.236220472440945"/>
  <pageSetup paperSize="9" scale="81"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FF00"/>
  </sheetPr>
  <dimension ref="A1:E24"/>
  <sheetViews>
    <sheetView showZeros="0" workbookViewId="0">
      <selection activeCell="B6" sqref="B6"/>
    </sheetView>
  </sheetViews>
  <sheetFormatPr defaultColWidth="9" defaultRowHeight="20.1" customHeight="1" outlineLevelCol="4"/>
  <cols>
    <col min="1" max="1" width="45.625" style="67" customWidth="1"/>
    <col min="2" max="2" width="11.875" style="68" customWidth="1"/>
    <col min="3" max="3" width="45.625" style="69" customWidth="1"/>
    <col min="4" max="4" width="11.875" style="70" customWidth="1"/>
    <col min="5" max="5" width="13" style="71" customWidth="1"/>
    <col min="6" max="16384" width="9" style="71"/>
  </cols>
  <sheetData>
    <row r="1" ht="27" customHeight="1" spans="1:4">
      <c r="A1" s="47" t="s">
        <v>499</v>
      </c>
      <c r="B1" s="47"/>
      <c r="C1" s="47"/>
      <c r="D1" s="47"/>
    </row>
    <row r="2" ht="29.25" customHeight="1" spans="1:4">
      <c r="A2" s="48" t="s">
        <v>500</v>
      </c>
      <c r="B2" s="48"/>
      <c r="C2" s="48"/>
      <c r="D2" s="48"/>
    </row>
    <row r="3" ht="26.25" customHeight="1" spans="1:4">
      <c r="A3" s="359"/>
      <c r="B3" s="359"/>
      <c r="C3" s="359"/>
      <c r="D3" s="360" t="s">
        <v>393</v>
      </c>
    </row>
    <row r="4" ht="24" customHeight="1" spans="1:4">
      <c r="A4" s="74" t="s">
        <v>501</v>
      </c>
      <c r="B4" s="75" t="s">
        <v>442</v>
      </c>
      <c r="C4" s="74" t="s">
        <v>396</v>
      </c>
      <c r="D4" s="75" t="s">
        <v>442</v>
      </c>
    </row>
    <row r="5" ht="24" customHeight="1" spans="1:5">
      <c r="A5" s="361" t="s">
        <v>397</v>
      </c>
      <c r="B5" s="55">
        <f>B6+B13+B14</f>
        <v>1222801</v>
      </c>
      <c r="C5" s="362" t="s">
        <v>398</v>
      </c>
      <c r="D5" s="108">
        <f>SUM(D6:D10)</f>
        <v>1145963</v>
      </c>
      <c r="E5" s="68"/>
    </row>
    <row r="6" customHeight="1" spans="1:5">
      <c r="A6" s="78" t="s">
        <v>399</v>
      </c>
      <c r="B6" s="59">
        <f>SUM(B7:B12)</f>
        <v>257496</v>
      </c>
      <c r="C6" s="78" t="s">
        <v>400</v>
      </c>
      <c r="D6" s="79">
        <v>221549</v>
      </c>
      <c r="E6" s="68"/>
    </row>
    <row r="7" s="71" customFormat="1" customHeight="1" spans="1:5">
      <c r="A7" s="58" t="s">
        <v>502</v>
      </c>
      <c r="B7" s="59">
        <v>34</v>
      </c>
      <c r="C7" s="78" t="s">
        <v>460</v>
      </c>
      <c r="D7" s="111">
        <v>757544</v>
      </c>
      <c r="E7" s="68"/>
    </row>
    <row r="8" customHeight="1" spans="1:5">
      <c r="A8" s="58" t="s">
        <v>503</v>
      </c>
      <c r="B8" s="59">
        <v>207863</v>
      </c>
      <c r="C8" s="78" t="s">
        <v>462</v>
      </c>
      <c r="D8" s="112">
        <v>150000</v>
      </c>
      <c r="E8" s="68"/>
    </row>
    <row r="9" customHeight="1" spans="1:4">
      <c r="A9" s="58" t="s">
        <v>504</v>
      </c>
      <c r="B9" s="59">
        <v>45680</v>
      </c>
      <c r="C9" s="78" t="s">
        <v>463</v>
      </c>
      <c r="D9" s="112">
        <v>16870</v>
      </c>
    </row>
    <row r="10" customHeight="1" spans="1:4">
      <c r="A10" s="58" t="s">
        <v>505</v>
      </c>
      <c r="B10" s="59">
        <v>9</v>
      </c>
      <c r="C10" s="78"/>
      <c r="D10" s="112"/>
    </row>
    <row r="11" customHeight="1" spans="1:4">
      <c r="A11" s="58" t="s">
        <v>506</v>
      </c>
      <c r="B11" s="59">
        <v>23</v>
      </c>
      <c r="C11" s="82"/>
      <c r="D11" s="59"/>
    </row>
    <row r="12" customHeight="1" spans="1:4">
      <c r="A12" s="58" t="s">
        <v>507</v>
      </c>
      <c r="B12" s="59">
        <v>3887</v>
      </c>
      <c r="C12" s="82"/>
      <c r="D12" s="59"/>
    </row>
    <row r="13" customHeight="1" spans="1:4">
      <c r="A13" s="58" t="s">
        <v>459</v>
      </c>
      <c r="B13" s="59">
        <v>870000</v>
      </c>
      <c r="C13" s="82"/>
      <c r="D13" s="59"/>
    </row>
    <row r="14" customHeight="1" spans="1:4">
      <c r="A14" s="58" t="s">
        <v>461</v>
      </c>
      <c r="B14" s="59">
        <v>95305</v>
      </c>
      <c r="C14" s="82"/>
      <c r="D14" s="59"/>
    </row>
    <row r="15" ht="22.5" customHeight="1" spans="1:4">
      <c r="A15" s="363" t="s">
        <v>508</v>
      </c>
      <c r="B15" s="363"/>
      <c r="C15" s="363"/>
      <c r="D15" s="363"/>
    </row>
    <row r="16" ht="19.5" customHeight="1"/>
    <row r="18" customHeight="1" spans="1:4">
      <c r="A18" s="71"/>
      <c r="B18" s="71"/>
      <c r="C18" s="71"/>
      <c r="D18" s="71"/>
    </row>
    <row r="19" customHeight="1" spans="1:4">
      <c r="A19" s="71"/>
      <c r="B19" s="71"/>
      <c r="C19" s="71"/>
      <c r="D19" s="71"/>
    </row>
    <row r="20" customHeight="1" spans="1:4">
      <c r="A20" s="71"/>
      <c r="B20" s="71"/>
      <c r="C20" s="71"/>
      <c r="D20" s="71"/>
    </row>
    <row r="21" customHeight="1" spans="1:4">
      <c r="A21" s="71"/>
      <c r="B21" s="71"/>
      <c r="C21" s="71"/>
      <c r="D21" s="71"/>
    </row>
    <row r="22" customHeight="1" spans="1:4">
      <c r="A22" s="71"/>
      <c r="B22" s="71"/>
      <c r="C22" s="71"/>
      <c r="D22" s="71"/>
    </row>
    <row r="23" customHeight="1" spans="1:4">
      <c r="A23" s="71"/>
      <c r="B23" s="71"/>
      <c r="C23" s="71"/>
      <c r="D23" s="71"/>
    </row>
    <row r="24" customHeight="1" spans="1:4">
      <c r="A24" s="70"/>
      <c r="B24" s="71"/>
      <c r="C24" s="71"/>
      <c r="D24" s="71"/>
    </row>
  </sheetData>
  <mergeCells count="5">
    <mergeCell ref="A1:B1"/>
    <mergeCell ref="C1:D1"/>
    <mergeCell ref="A2:D2"/>
    <mergeCell ref="A3:C3"/>
    <mergeCell ref="A15:D15"/>
  </mergeCells>
  <printOptions horizontalCentered="1"/>
  <pageMargins left="0.15748031496063" right="0.15748031496063" top="0.31496062992126" bottom="0.31496062992126"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pageSetUpPr fitToPage="1"/>
  </sheetPr>
  <dimension ref="A1:S15"/>
  <sheetViews>
    <sheetView showZeros="0" workbookViewId="0">
      <selection activeCell="P7" sqref="P7"/>
    </sheetView>
  </sheetViews>
  <sheetFormatPr defaultColWidth="12.75" defaultRowHeight="13.5"/>
  <cols>
    <col min="1" max="1" width="18.75" style="43" customWidth="1"/>
    <col min="2" max="2" width="8.625" style="44" customWidth="1"/>
    <col min="3" max="3" width="9" style="44" customWidth="1"/>
    <col min="4" max="4" width="9.75" style="44" customWidth="1"/>
    <col min="5" max="5" width="8.625" style="44" customWidth="1"/>
    <col min="6" max="6" width="8.625" style="44" hidden="1" customWidth="1"/>
    <col min="7" max="7" width="9.375" style="44" customWidth="1"/>
    <col min="8" max="8" width="10.375" style="44" customWidth="1"/>
    <col min="9" max="9" width="30.625" style="45" customWidth="1"/>
    <col min="10" max="11" width="8.625" style="46" customWidth="1"/>
    <col min="12" max="12" width="8.875" style="46" customWidth="1"/>
    <col min="13" max="13" width="8.625" style="46" customWidth="1"/>
    <col min="14" max="14" width="8.875" style="46" hidden="1" customWidth="1"/>
    <col min="15" max="15" width="7.25" style="46" customWidth="1"/>
    <col min="16" max="16" width="9.625" style="43" customWidth="1"/>
    <col min="17" max="262" width="9" style="43" customWidth="1"/>
    <col min="263" max="263" width="29.625" style="43" customWidth="1"/>
    <col min="264" max="264" width="12.75" style="43"/>
    <col min="265" max="265" width="29.75" style="43" customWidth="1"/>
    <col min="266" max="266" width="17" style="43" customWidth="1"/>
    <col min="267" max="267" width="37" style="43" customWidth="1"/>
    <col min="268" max="268" width="17.375" style="43" customWidth="1"/>
    <col min="269" max="518" width="9" style="43" customWidth="1"/>
    <col min="519" max="519" width="29.625" style="43" customWidth="1"/>
    <col min="520" max="520" width="12.75" style="43"/>
    <col min="521" max="521" width="29.75" style="43" customWidth="1"/>
    <col min="522" max="522" width="17" style="43" customWidth="1"/>
    <col min="523" max="523" width="37" style="43" customWidth="1"/>
    <col min="524" max="524" width="17.375" style="43" customWidth="1"/>
    <col min="525" max="774" width="9" style="43" customWidth="1"/>
    <col min="775" max="775" width="29.625" style="43" customWidth="1"/>
    <col min="776" max="776" width="12.75" style="43"/>
    <col min="777" max="777" width="29.75" style="43" customWidth="1"/>
    <col min="778" max="778" width="17" style="43" customWidth="1"/>
    <col min="779" max="779" width="37" style="43" customWidth="1"/>
    <col min="780" max="780" width="17.375" style="43" customWidth="1"/>
    <col min="781" max="1030" width="9" style="43" customWidth="1"/>
    <col min="1031" max="1031" width="29.625" style="43" customWidth="1"/>
    <col min="1032" max="1032" width="12.75" style="43"/>
    <col min="1033" max="1033" width="29.75" style="43" customWidth="1"/>
    <col min="1034" max="1034" width="17" style="43" customWidth="1"/>
    <col min="1035" max="1035" width="37" style="43" customWidth="1"/>
    <col min="1036" max="1036" width="17.375" style="43" customWidth="1"/>
    <col min="1037" max="1286" width="9" style="43" customWidth="1"/>
    <col min="1287" max="1287" width="29.625" style="43" customWidth="1"/>
    <col min="1288" max="1288" width="12.75" style="43"/>
    <col min="1289" max="1289" width="29.75" style="43" customWidth="1"/>
    <col min="1290" max="1290" width="17" style="43" customWidth="1"/>
    <col min="1291" max="1291" width="37" style="43" customWidth="1"/>
    <col min="1292" max="1292" width="17.375" style="43" customWidth="1"/>
    <col min="1293" max="1542" width="9" style="43" customWidth="1"/>
    <col min="1543" max="1543" width="29.625" style="43" customWidth="1"/>
    <col min="1544" max="1544" width="12.75" style="43"/>
    <col min="1545" max="1545" width="29.75" style="43" customWidth="1"/>
    <col min="1546" max="1546" width="17" style="43" customWidth="1"/>
    <col min="1547" max="1547" width="37" style="43" customWidth="1"/>
    <col min="1548" max="1548" width="17.375" style="43" customWidth="1"/>
    <col min="1549" max="1798" width="9" style="43" customWidth="1"/>
    <col min="1799" max="1799" width="29.625" style="43" customWidth="1"/>
    <col min="1800" max="1800" width="12.75" style="43"/>
    <col min="1801" max="1801" width="29.75" style="43" customWidth="1"/>
    <col min="1802" max="1802" width="17" style="43" customWidth="1"/>
    <col min="1803" max="1803" width="37" style="43" customWidth="1"/>
    <col min="1804" max="1804" width="17.375" style="43" customWidth="1"/>
    <col min="1805" max="2054" width="9" style="43" customWidth="1"/>
    <col min="2055" max="2055" width="29.625" style="43" customWidth="1"/>
    <col min="2056" max="2056" width="12.75" style="43"/>
    <col min="2057" max="2057" width="29.75" style="43" customWidth="1"/>
    <col min="2058" max="2058" width="17" style="43" customWidth="1"/>
    <col min="2059" max="2059" width="37" style="43" customWidth="1"/>
    <col min="2060" max="2060" width="17.375" style="43" customWidth="1"/>
    <col min="2061" max="2310" width="9" style="43" customWidth="1"/>
    <col min="2311" max="2311" width="29.625" style="43" customWidth="1"/>
    <col min="2312" max="2312" width="12.75" style="43"/>
    <col min="2313" max="2313" width="29.75" style="43" customWidth="1"/>
    <col min="2314" max="2314" width="17" style="43" customWidth="1"/>
    <col min="2315" max="2315" width="37" style="43" customWidth="1"/>
    <col min="2316" max="2316" width="17.375" style="43" customWidth="1"/>
    <col min="2317" max="2566" width="9" style="43" customWidth="1"/>
    <col min="2567" max="2567" width="29.625" style="43" customWidth="1"/>
    <col min="2568" max="2568" width="12.75" style="43"/>
    <col min="2569" max="2569" width="29.75" style="43" customWidth="1"/>
    <col min="2570" max="2570" width="17" style="43" customWidth="1"/>
    <col min="2571" max="2571" width="37" style="43" customWidth="1"/>
    <col min="2572" max="2572" width="17.375" style="43" customWidth="1"/>
    <col min="2573" max="2822" width="9" style="43" customWidth="1"/>
    <col min="2823" max="2823" width="29.625" style="43" customWidth="1"/>
    <col min="2824" max="2824" width="12.75" style="43"/>
    <col min="2825" max="2825" width="29.75" style="43" customWidth="1"/>
    <col min="2826" max="2826" width="17" style="43" customWidth="1"/>
    <col min="2827" max="2827" width="37" style="43" customWidth="1"/>
    <col min="2828" max="2828" width="17.375" style="43" customWidth="1"/>
    <col min="2829" max="3078" width="9" style="43" customWidth="1"/>
    <col min="3079" max="3079" width="29.625" style="43" customWidth="1"/>
    <col min="3080" max="3080" width="12.75" style="43"/>
    <col min="3081" max="3081" width="29.75" style="43" customWidth="1"/>
    <col min="3082" max="3082" width="17" style="43" customWidth="1"/>
    <col min="3083" max="3083" width="37" style="43" customWidth="1"/>
    <col min="3084" max="3084" width="17.375" style="43" customWidth="1"/>
    <col min="3085" max="3334" width="9" style="43" customWidth="1"/>
    <col min="3335" max="3335" width="29.625" style="43" customWidth="1"/>
    <col min="3336" max="3336" width="12.75" style="43"/>
    <col min="3337" max="3337" width="29.75" style="43" customWidth="1"/>
    <col min="3338" max="3338" width="17" style="43" customWidth="1"/>
    <col min="3339" max="3339" width="37" style="43" customWidth="1"/>
    <col min="3340" max="3340" width="17.375" style="43" customWidth="1"/>
    <col min="3341" max="3590" width="9" style="43" customWidth="1"/>
    <col min="3591" max="3591" width="29.625" style="43" customWidth="1"/>
    <col min="3592" max="3592" width="12.75" style="43"/>
    <col min="3593" max="3593" width="29.75" style="43" customWidth="1"/>
    <col min="3594" max="3594" width="17" style="43" customWidth="1"/>
    <col min="3595" max="3595" width="37" style="43" customWidth="1"/>
    <col min="3596" max="3596" width="17.375" style="43" customWidth="1"/>
    <col min="3597" max="3846" width="9" style="43" customWidth="1"/>
    <col min="3847" max="3847" width="29.625" style="43" customWidth="1"/>
    <col min="3848" max="3848" width="12.75" style="43"/>
    <col min="3849" max="3849" width="29.75" style="43" customWidth="1"/>
    <col min="3850" max="3850" width="17" style="43" customWidth="1"/>
    <col min="3851" max="3851" width="37" style="43" customWidth="1"/>
    <col min="3852" max="3852" width="17.375" style="43" customWidth="1"/>
    <col min="3853" max="4102" width="9" style="43" customWidth="1"/>
    <col min="4103" max="4103" width="29.625" style="43" customWidth="1"/>
    <col min="4104" max="4104" width="12.75" style="43"/>
    <col min="4105" max="4105" width="29.75" style="43" customWidth="1"/>
    <col min="4106" max="4106" width="17" style="43" customWidth="1"/>
    <col min="4107" max="4107" width="37" style="43" customWidth="1"/>
    <col min="4108" max="4108" width="17.375" style="43" customWidth="1"/>
    <col min="4109" max="4358" width="9" style="43" customWidth="1"/>
    <col min="4359" max="4359" width="29.625" style="43" customWidth="1"/>
    <col min="4360" max="4360" width="12.75" style="43"/>
    <col min="4361" max="4361" width="29.75" style="43" customWidth="1"/>
    <col min="4362" max="4362" width="17" style="43" customWidth="1"/>
    <col min="4363" max="4363" width="37" style="43" customWidth="1"/>
    <col min="4364" max="4364" width="17.375" style="43" customWidth="1"/>
    <col min="4365" max="4614" width="9" style="43" customWidth="1"/>
    <col min="4615" max="4615" width="29.625" style="43" customWidth="1"/>
    <col min="4616" max="4616" width="12.75" style="43"/>
    <col min="4617" max="4617" width="29.75" style="43" customWidth="1"/>
    <col min="4618" max="4618" width="17" style="43" customWidth="1"/>
    <col min="4619" max="4619" width="37" style="43" customWidth="1"/>
    <col min="4620" max="4620" width="17.375" style="43" customWidth="1"/>
    <col min="4621" max="4870" width="9" style="43" customWidth="1"/>
    <col min="4871" max="4871" width="29.625" style="43" customWidth="1"/>
    <col min="4872" max="4872" width="12.75" style="43"/>
    <col min="4873" max="4873" width="29.75" style="43" customWidth="1"/>
    <col min="4874" max="4874" width="17" style="43" customWidth="1"/>
    <col min="4875" max="4875" width="37" style="43" customWidth="1"/>
    <col min="4876" max="4876" width="17.375" style="43" customWidth="1"/>
    <col min="4877" max="5126" width="9" style="43" customWidth="1"/>
    <col min="5127" max="5127" width="29.625" style="43" customWidth="1"/>
    <col min="5128" max="5128" width="12.75" style="43"/>
    <col min="5129" max="5129" width="29.75" style="43" customWidth="1"/>
    <col min="5130" max="5130" width="17" style="43" customWidth="1"/>
    <col min="5131" max="5131" width="37" style="43" customWidth="1"/>
    <col min="5132" max="5132" width="17.375" style="43" customWidth="1"/>
    <col min="5133" max="5382" width="9" style="43" customWidth="1"/>
    <col min="5383" max="5383" width="29.625" style="43" customWidth="1"/>
    <col min="5384" max="5384" width="12.75" style="43"/>
    <col min="5385" max="5385" width="29.75" style="43" customWidth="1"/>
    <col min="5386" max="5386" width="17" style="43" customWidth="1"/>
    <col min="5387" max="5387" width="37" style="43" customWidth="1"/>
    <col min="5388" max="5388" width="17.375" style="43" customWidth="1"/>
    <col min="5389" max="5638" width="9" style="43" customWidth="1"/>
    <col min="5639" max="5639" width="29.625" style="43" customWidth="1"/>
    <col min="5640" max="5640" width="12.75" style="43"/>
    <col min="5641" max="5641" width="29.75" style="43" customWidth="1"/>
    <col min="5642" max="5642" width="17" style="43" customWidth="1"/>
    <col min="5643" max="5643" width="37" style="43" customWidth="1"/>
    <col min="5644" max="5644" width="17.375" style="43" customWidth="1"/>
    <col min="5645" max="5894" width="9" style="43" customWidth="1"/>
    <col min="5895" max="5895" width="29.625" style="43" customWidth="1"/>
    <col min="5896" max="5896" width="12.75" style="43"/>
    <col min="5897" max="5897" width="29.75" style="43" customWidth="1"/>
    <col min="5898" max="5898" width="17" style="43" customWidth="1"/>
    <col min="5899" max="5899" width="37" style="43" customWidth="1"/>
    <col min="5900" max="5900" width="17.375" style="43" customWidth="1"/>
    <col min="5901" max="6150" width="9" style="43" customWidth="1"/>
    <col min="6151" max="6151" width="29.625" style="43" customWidth="1"/>
    <col min="6152" max="6152" width="12.75" style="43"/>
    <col min="6153" max="6153" width="29.75" style="43" customWidth="1"/>
    <col min="6154" max="6154" width="17" style="43" customWidth="1"/>
    <col min="6155" max="6155" width="37" style="43" customWidth="1"/>
    <col min="6156" max="6156" width="17.375" style="43" customWidth="1"/>
    <col min="6157" max="6406" width="9" style="43" customWidth="1"/>
    <col min="6407" max="6407" width="29.625" style="43" customWidth="1"/>
    <col min="6408" max="6408" width="12.75" style="43"/>
    <col min="6409" max="6409" width="29.75" style="43" customWidth="1"/>
    <col min="6410" max="6410" width="17" style="43" customWidth="1"/>
    <col min="6411" max="6411" width="37" style="43" customWidth="1"/>
    <col min="6412" max="6412" width="17.375" style="43" customWidth="1"/>
    <col min="6413" max="6662" width="9" style="43" customWidth="1"/>
    <col min="6663" max="6663" width="29.625" style="43" customWidth="1"/>
    <col min="6664" max="6664" width="12.75" style="43"/>
    <col min="6665" max="6665" width="29.75" style="43" customWidth="1"/>
    <col min="6666" max="6666" width="17" style="43" customWidth="1"/>
    <col min="6667" max="6667" width="37" style="43" customWidth="1"/>
    <col min="6668" max="6668" width="17.375" style="43" customWidth="1"/>
    <col min="6669" max="6918" width="9" style="43" customWidth="1"/>
    <col min="6919" max="6919" width="29.625" style="43" customWidth="1"/>
    <col min="6920" max="6920" width="12.75" style="43"/>
    <col min="6921" max="6921" width="29.75" style="43" customWidth="1"/>
    <col min="6922" max="6922" width="17" style="43" customWidth="1"/>
    <col min="6923" max="6923" width="37" style="43" customWidth="1"/>
    <col min="6924" max="6924" width="17.375" style="43" customWidth="1"/>
    <col min="6925" max="7174" width="9" style="43" customWidth="1"/>
    <col min="7175" max="7175" width="29.625" style="43" customWidth="1"/>
    <col min="7176" max="7176" width="12.75" style="43"/>
    <col min="7177" max="7177" width="29.75" style="43" customWidth="1"/>
    <col min="7178" max="7178" width="17" style="43" customWidth="1"/>
    <col min="7179" max="7179" width="37" style="43" customWidth="1"/>
    <col min="7180" max="7180" width="17.375" style="43" customWidth="1"/>
    <col min="7181" max="7430" width="9" style="43" customWidth="1"/>
    <col min="7431" max="7431" width="29.625" style="43" customWidth="1"/>
    <col min="7432" max="7432" width="12.75" style="43"/>
    <col min="7433" max="7433" width="29.75" style="43" customWidth="1"/>
    <col min="7434" max="7434" width="17" style="43" customWidth="1"/>
    <col min="7435" max="7435" width="37" style="43" customWidth="1"/>
    <col min="7436" max="7436" width="17.375" style="43" customWidth="1"/>
    <col min="7437" max="7686" width="9" style="43" customWidth="1"/>
    <col min="7687" max="7687" width="29.625" style="43" customWidth="1"/>
    <col min="7688" max="7688" width="12.75" style="43"/>
    <col min="7689" max="7689" width="29.75" style="43" customWidth="1"/>
    <col min="7690" max="7690" width="17" style="43" customWidth="1"/>
    <col min="7691" max="7691" width="37" style="43" customWidth="1"/>
    <col min="7692" max="7692" width="17.375" style="43" customWidth="1"/>
    <col min="7693" max="7942" width="9" style="43" customWidth="1"/>
    <col min="7943" max="7943" width="29.625" style="43" customWidth="1"/>
    <col min="7944" max="7944" width="12.75" style="43"/>
    <col min="7945" max="7945" width="29.75" style="43" customWidth="1"/>
    <col min="7946" max="7946" width="17" style="43" customWidth="1"/>
    <col min="7947" max="7947" width="37" style="43" customWidth="1"/>
    <col min="7948" max="7948" width="17.375" style="43" customWidth="1"/>
    <col min="7949" max="8198" width="9" style="43" customWidth="1"/>
    <col min="8199" max="8199" width="29.625" style="43" customWidth="1"/>
    <col min="8200" max="8200" width="12.75" style="43"/>
    <col min="8201" max="8201" width="29.75" style="43" customWidth="1"/>
    <col min="8202" max="8202" width="17" style="43" customWidth="1"/>
    <col min="8203" max="8203" width="37" style="43" customWidth="1"/>
    <col min="8204" max="8204" width="17.375" style="43" customWidth="1"/>
    <col min="8205" max="8454" width="9" style="43" customWidth="1"/>
    <col min="8455" max="8455" width="29.625" style="43" customWidth="1"/>
    <col min="8456" max="8456" width="12.75" style="43"/>
    <col min="8457" max="8457" width="29.75" style="43" customWidth="1"/>
    <col min="8458" max="8458" width="17" style="43" customWidth="1"/>
    <col min="8459" max="8459" width="37" style="43" customWidth="1"/>
    <col min="8460" max="8460" width="17.375" style="43" customWidth="1"/>
    <col min="8461" max="8710" width="9" style="43" customWidth="1"/>
    <col min="8711" max="8711" width="29.625" style="43" customWidth="1"/>
    <col min="8712" max="8712" width="12.75" style="43"/>
    <col min="8713" max="8713" width="29.75" style="43" customWidth="1"/>
    <col min="8714" max="8714" width="17" style="43" customWidth="1"/>
    <col min="8715" max="8715" width="37" style="43" customWidth="1"/>
    <col min="8716" max="8716" width="17.375" style="43" customWidth="1"/>
    <col min="8717" max="8966" width="9" style="43" customWidth="1"/>
    <col min="8967" max="8967" width="29.625" style="43" customWidth="1"/>
    <col min="8968" max="8968" width="12.75" style="43"/>
    <col min="8969" max="8969" width="29.75" style="43" customWidth="1"/>
    <col min="8970" max="8970" width="17" style="43" customWidth="1"/>
    <col min="8971" max="8971" width="37" style="43" customWidth="1"/>
    <col min="8972" max="8972" width="17.375" style="43" customWidth="1"/>
    <col min="8973" max="9222" width="9" style="43" customWidth="1"/>
    <col min="9223" max="9223" width="29.625" style="43" customWidth="1"/>
    <col min="9224" max="9224" width="12.75" style="43"/>
    <col min="9225" max="9225" width="29.75" style="43" customWidth="1"/>
    <col min="9226" max="9226" width="17" style="43" customWidth="1"/>
    <col min="9227" max="9227" width="37" style="43" customWidth="1"/>
    <col min="9228" max="9228" width="17.375" style="43" customWidth="1"/>
    <col min="9229" max="9478" width="9" style="43" customWidth="1"/>
    <col min="9479" max="9479" width="29.625" style="43" customWidth="1"/>
    <col min="9480" max="9480" width="12.75" style="43"/>
    <col min="9481" max="9481" width="29.75" style="43" customWidth="1"/>
    <col min="9482" max="9482" width="17" style="43" customWidth="1"/>
    <col min="9483" max="9483" width="37" style="43" customWidth="1"/>
    <col min="9484" max="9484" width="17.375" style="43" customWidth="1"/>
    <col min="9485" max="9734" width="9" style="43" customWidth="1"/>
    <col min="9735" max="9735" width="29.625" style="43" customWidth="1"/>
    <col min="9736" max="9736" width="12.75" style="43"/>
    <col min="9737" max="9737" width="29.75" style="43" customWidth="1"/>
    <col min="9738" max="9738" width="17" style="43" customWidth="1"/>
    <col min="9739" max="9739" width="37" style="43" customWidth="1"/>
    <col min="9740" max="9740" width="17.375" style="43" customWidth="1"/>
    <col min="9741" max="9990" width="9" style="43" customWidth="1"/>
    <col min="9991" max="9991" width="29.625" style="43" customWidth="1"/>
    <col min="9992" max="9992" width="12.75" style="43"/>
    <col min="9993" max="9993" width="29.75" style="43" customWidth="1"/>
    <col min="9994" max="9994" width="17" style="43" customWidth="1"/>
    <col min="9995" max="9995" width="37" style="43" customWidth="1"/>
    <col min="9996" max="9996" width="17.375" style="43" customWidth="1"/>
    <col min="9997" max="10246" width="9" style="43" customWidth="1"/>
    <col min="10247" max="10247" width="29.625" style="43" customWidth="1"/>
    <col min="10248" max="10248" width="12.75" style="43"/>
    <col min="10249" max="10249" width="29.75" style="43" customWidth="1"/>
    <col min="10250" max="10250" width="17" style="43" customWidth="1"/>
    <col min="10251" max="10251" width="37" style="43" customWidth="1"/>
    <col min="10252" max="10252" width="17.375" style="43" customWidth="1"/>
    <col min="10253" max="10502" width="9" style="43" customWidth="1"/>
    <col min="10503" max="10503" width="29.625" style="43" customWidth="1"/>
    <col min="10504" max="10504" width="12.75" style="43"/>
    <col min="10505" max="10505" width="29.75" style="43" customWidth="1"/>
    <col min="10506" max="10506" width="17" style="43" customWidth="1"/>
    <col min="10507" max="10507" width="37" style="43" customWidth="1"/>
    <col min="10508" max="10508" width="17.375" style="43" customWidth="1"/>
    <col min="10509" max="10758" width="9" style="43" customWidth="1"/>
    <col min="10759" max="10759" width="29.625" style="43" customWidth="1"/>
    <col min="10760" max="10760" width="12.75" style="43"/>
    <col min="10761" max="10761" width="29.75" style="43" customWidth="1"/>
    <col min="10762" max="10762" width="17" style="43" customWidth="1"/>
    <col min="10763" max="10763" width="37" style="43" customWidth="1"/>
    <col min="10764" max="10764" width="17.375" style="43" customWidth="1"/>
    <col min="10765" max="11014" width="9" style="43" customWidth="1"/>
    <col min="11015" max="11015" width="29.625" style="43" customWidth="1"/>
    <col min="11016" max="11016" width="12.75" style="43"/>
    <col min="11017" max="11017" width="29.75" style="43" customWidth="1"/>
    <col min="11018" max="11018" width="17" style="43" customWidth="1"/>
    <col min="11019" max="11019" width="37" style="43" customWidth="1"/>
    <col min="11020" max="11020" width="17.375" style="43" customWidth="1"/>
    <col min="11021" max="11270" width="9" style="43" customWidth="1"/>
    <col min="11271" max="11271" width="29.625" style="43" customWidth="1"/>
    <col min="11272" max="11272" width="12.75" style="43"/>
    <col min="11273" max="11273" width="29.75" style="43" customWidth="1"/>
    <col min="11274" max="11274" width="17" style="43" customWidth="1"/>
    <col min="11275" max="11275" width="37" style="43" customWidth="1"/>
    <col min="11276" max="11276" width="17.375" style="43" customWidth="1"/>
    <col min="11277" max="11526" width="9" style="43" customWidth="1"/>
    <col min="11527" max="11527" width="29.625" style="43" customWidth="1"/>
    <col min="11528" max="11528" width="12.75" style="43"/>
    <col min="11529" max="11529" width="29.75" style="43" customWidth="1"/>
    <col min="11530" max="11530" width="17" style="43" customWidth="1"/>
    <col min="11531" max="11531" width="37" style="43" customWidth="1"/>
    <col min="11532" max="11532" width="17.375" style="43" customWidth="1"/>
    <col min="11533" max="11782" width="9" style="43" customWidth="1"/>
    <col min="11783" max="11783" width="29.625" style="43" customWidth="1"/>
    <col min="11784" max="11784" width="12.75" style="43"/>
    <col min="11785" max="11785" width="29.75" style="43" customWidth="1"/>
    <col min="11786" max="11786" width="17" style="43" customWidth="1"/>
    <col min="11787" max="11787" width="37" style="43" customWidth="1"/>
    <col min="11788" max="11788" width="17.375" style="43" customWidth="1"/>
    <col min="11789" max="12038" width="9" style="43" customWidth="1"/>
    <col min="12039" max="12039" width="29.625" style="43" customWidth="1"/>
    <col min="12040" max="12040" width="12.75" style="43"/>
    <col min="12041" max="12041" width="29.75" style="43" customWidth="1"/>
    <col min="12042" max="12042" width="17" style="43" customWidth="1"/>
    <col min="12043" max="12043" width="37" style="43" customWidth="1"/>
    <col min="12044" max="12044" width="17.375" style="43" customWidth="1"/>
    <col min="12045" max="12294" width="9" style="43" customWidth="1"/>
    <col min="12295" max="12295" width="29.625" style="43" customWidth="1"/>
    <col min="12296" max="12296" width="12.75" style="43"/>
    <col min="12297" max="12297" width="29.75" style="43" customWidth="1"/>
    <col min="12298" max="12298" width="17" style="43" customWidth="1"/>
    <col min="12299" max="12299" width="37" style="43" customWidth="1"/>
    <col min="12300" max="12300" width="17.375" style="43" customWidth="1"/>
    <col min="12301" max="12550" width="9" style="43" customWidth="1"/>
    <col min="12551" max="12551" width="29.625" style="43" customWidth="1"/>
    <col min="12552" max="12552" width="12.75" style="43"/>
    <col min="12553" max="12553" width="29.75" style="43" customWidth="1"/>
    <col min="12554" max="12554" width="17" style="43" customWidth="1"/>
    <col min="12555" max="12555" width="37" style="43" customWidth="1"/>
    <col min="12556" max="12556" width="17.375" style="43" customWidth="1"/>
    <col min="12557" max="12806" width="9" style="43" customWidth="1"/>
    <col min="12807" max="12807" width="29.625" style="43" customWidth="1"/>
    <col min="12808" max="12808" width="12.75" style="43"/>
    <col min="12809" max="12809" width="29.75" style="43" customWidth="1"/>
    <col min="12810" max="12810" width="17" style="43" customWidth="1"/>
    <col min="12811" max="12811" width="37" style="43" customWidth="1"/>
    <col min="12812" max="12812" width="17.375" style="43" customWidth="1"/>
    <col min="12813" max="13062" width="9" style="43" customWidth="1"/>
    <col min="13063" max="13063" width="29.625" style="43" customWidth="1"/>
    <col min="13064" max="13064" width="12.75" style="43"/>
    <col min="13065" max="13065" width="29.75" style="43" customWidth="1"/>
    <col min="13066" max="13066" width="17" style="43" customWidth="1"/>
    <col min="13067" max="13067" width="37" style="43" customWidth="1"/>
    <col min="13068" max="13068" width="17.375" style="43" customWidth="1"/>
    <col min="13069" max="13318" width="9" style="43" customWidth="1"/>
    <col min="13319" max="13319" width="29.625" style="43" customWidth="1"/>
    <col min="13320" max="13320" width="12.75" style="43"/>
    <col min="13321" max="13321" width="29.75" style="43" customWidth="1"/>
    <col min="13322" max="13322" width="17" style="43" customWidth="1"/>
    <col min="13323" max="13323" width="37" style="43" customWidth="1"/>
    <col min="13324" max="13324" width="17.375" style="43" customWidth="1"/>
    <col min="13325" max="13574" width="9" style="43" customWidth="1"/>
    <col min="13575" max="13575" width="29.625" style="43" customWidth="1"/>
    <col min="13576" max="13576" width="12.75" style="43"/>
    <col min="13577" max="13577" width="29.75" style="43" customWidth="1"/>
    <col min="13578" max="13578" width="17" style="43" customWidth="1"/>
    <col min="13579" max="13579" width="37" style="43" customWidth="1"/>
    <col min="13580" max="13580" width="17.375" style="43" customWidth="1"/>
    <col min="13581" max="13830" width="9" style="43" customWidth="1"/>
    <col min="13831" max="13831" width="29.625" style="43" customWidth="1"/>
    <col min="13832" max="13832" width="12.75" style="43"/>
    <col min="13833" max="13833" width="29.75" style="43" customWidth="1"/>
    <col min="13834" max="13834" width="17" style="43" customWidth="1"/>
    <col min="13835" max="13835" width="37" style="43" customWidth="1"/>
    <col min="13836" max="13836" width="17.375" style="43" customWidth="1"/>
    <col min="13837" max="14086" width="9" style="43" customWidth="1"/>
    <col min="14087" max="14087" width="29.625" style="43" customWidth="1"/>
    <col min="14088" max="14088" width="12.75" style="43"/>
    <col min="14089" max="14089" width="29.75" style="43" customWidth="1"/>
    <col min="14090" max="14090" width="17" style="43" customWidth="1"/>
    <col min="14091" max="14091" width="37" style="43" customWidth="1"/>
    <col min="14092" max="14092" width="17.375" style="43" customWidth="1"/>
    <col min="14093" max="14342" width="9" style="43" customWidth="1"/>
    <col min="14343" max="14343" width="29.625" style="43" customWidth="1"/>
    <col min="14344" max="14344" width="12.75" style="43"/>
    <col min="14345" max="14345" width="29.75" style="43" customWidth="1"/>
    <col min="14346" max="14346" width="17" style="43" customWidth="1"/>
    <col min="14347" max="14347" width="37" style="43" customWidth="1"/>
    <col min="14348" max="14348" width="17.375" style="43" customWidth="1"/>
    <col min="14349" max="14598" width="9" style="43" customWidth="1"/>
    <col min="14599" max="14599" width="29.625" style="43" customWidth="1"/>
    <col min="14600" max="14600" width="12.75" style="43"/>
    <col min="14601" max="14601" width="29.75" style="43" customWidth="1"/>
    <col min="14602" max="14602" width="17" style="43" customWidth="1"/>
    <col min="14603" max="14603" width="37" style="43" customWidth="1"/>
    <col min="14604" max="14604" width="17.375" style="43" customWidth="1"/>
    <col min="14605" max="14854" width="9" style="43" customWidth="1"/>
    <col min="14855" max="14855" width="29.625" style="43" customWidth="1"/>
    <col min="14856" max="14856" width="12.75" style="43"/>
    <col min="14857" max="14857" width="29.75" style="43" customWidth="1"/>
    <col min="14858" max="14858" width="17" style="43" customWidth="1"/>
    <col min="14859" max="14859" width="37" style="43" customWidth="1"/>
    <col min="14860" max="14860" width="17.375" style="43" customWidth="1"/>
    <col min="14861" max="15110" width="9" style="43" customWidth="1"/>
    <col min="15111" max="15111" width="29.625" style="43" customWidth="1"/>
    <col min="15112" max="15112" width="12.75" style="43"/>
    <col min="15113" max="15113" width="29.75" style="43" customWidth="1"/>
    <col min="15114" max="15114" width="17" style="43" customWidth="1"/>
    <col min="15115" max="15115" width="37" style="43" customWidth="1"/>
    <col min="15116" max="15116" width="17.375" style="43" customWidth="1"/>
    <col min="15117" max="15366" width="9" style="43" customWidth="1"/>
    <col min="15367" max="15367" width="29.625" style="43" customWidth="1"/>
    <col min="15368" max="15368" width="12.75" style="43"/>
    <col min="15369" max="15369" width="29.75" style="43" customWidth="1"/>
    <col min="15370" max="15370" width="17" style="43" customWidth="1"/>
    <col min="15371" max="15371" width="37" style="43" customWidth="1"/>
    <col min="15372" max="15372" width="17.375" style="43" customWidth="1"/>
    <col min="15373" max="15622" width="9" style="43" customWidth="1"/>
    <col min="15623" max="15623" width="29.625" style="43" customWidth="1"/>
    <col min="15624" max="15624" width="12.75" style="43"/>
    <col min="15625" max="15625" width="29.75" style="43" customWidth="1"/>
    <col min="15626" max="15626" width="17" style="43" customWidth="1"/>
    <col min="15627" max="15627" width="37" style="43" customWidth="1"/>
    <col min="15628" max="15628" width="17.375" style="43" customWidth="1"/>
    <col min="15629" max="15878" width="9" style="43" customWidth="1"/>
    <col min="15879" max="15879" width="29.625" style="43" customWidth="1"/>
    <col min="15880" max="15880" width="12.75" style="43"/>
    <col min="15881" max="15881" width="29.75" style="43" customWidth="1"/>
    <col min="15882" max="15882" width="17" style="43" customWidth="1"/>
    <col min="15883" max="15883" width="37" style="43" customWidth="1"/>
    <col min="15884" max="15884" width="17.375" style="43" customWidth="1"/>
    <col min="15885" max="16134" width="9" style="43" customWidth="1"/>
    <col min="16135" max="16135" width="29.625" style="43" customWidth="1"/>
    <col min="16136" max="16136" width="12.75" style="43"/>
    <col min="16137" max="16137" width="29.75" style="43" customWidth="1"/>
    <col min="16138" max="16138" width="17" style="43" customWidth="1"/>
    <col min="16139" max="16139" width="37" style="43" customWidth="1"/>
    <col min="16140" max="16140" width="17.375" style="43" customWidth="1"/>
    <col min="16141" max="16384" width="9" style="43" customWidth="1"/>
  </cols>
  <sheetData>
    <row r="1" ht="27.75" customHeight="1" spans="1:15">
      <c r="A1" s="47" t="s">
        <v>509</v>
      </c>
      <c r="B1" s="47"/>
      <c r="C1" s="47"/>
      <c r="D1" s="47"/>
      <c r="E1" s="47"/>
      <c r="F1" s="47"/>
      <c r="G1" s="47"/>
      <c r="H1" s="47"/>
      <c r="I1" s="47"/>
      <c r="J1" s="47"/>
      <c r="K1" s="47"/>
      <c r="L1" s="47"/>
      <c r="M1" s="47"/>
      <c r="N1" s="47"/>
      <c r="O1" s="47"/>
    </row>
    <row r="2" ht="27.6" customHeight="1" spans="1:16">
      <c r="A2" s="48" t="s">
        <v>510</v>
      </c>
      <c r="B2" s="48"/>
      <c r="C2" s="48"/>
      <c r="D2" s="48"/>
      <c r="E2" s="48"/>
      <c r="F2" s="48"/>
      <c r="G2" s="48"/>
      <c r="H2" s="48"/>
      <c r="I2" s="48"/>
      <c r="J2" s="48"/>
      <c r="K2" s="48"/>
      <c r="L2" s="48"/>
      <c r="M2" s="48"/>
      <c r="N2" s="48"/>
      <c r="O2" s="48"/>
      <c r="P2" s="48"/>
    </row>
    <row r="3" ht="23.25" customHeight="1" spans="1:16">
      <c r="A3" s="329"/>
      <c r="B3" s="329"/>
      <c r="C3" s="329"/>
      <c r="D3" s="329"/>
      <c r="E3" s="329"/>
      <c r="F3" s="329"/>
      <c r="G3" s="329"/>
      <c r="H3" s="329"/>
      <c r="I3" s="329"/>
      <c r="J3" s="353" t="s">
        <v>393</v>
      </c>
      <c r="K3" s="353"/>
      <c r="L3" s="353"/>
      <c r="M3" s="353"/>
      <c r="N3" s="353"/>
      <c r="O3" s="353"/>
      <c r="P3" s="353"/>
    </row>
    <row r="4" s="42" customFormat="1" ht="69" customHeight="1" spans="1:16">
      <c r="A4" s="330" t="s">
        <v>438</v>
      </c>
      <c r="B4" s="331" t="s">
        <v>395</v>
      </c>
      <c r="C4" s="331" t="s">
        <v>439</v>
      </c>
      <c r="D4" s="331" t="s">
        <v>441</v>
      </c>
      <c r="E4" s="331" t="s">
        <v>442</v>
      </c>
      <c r="F4" s="331" t="s">
        <v>443</v>
      </c>
      <c r="G4" s="331" t="s">
        <v>444</v>
      </c>
      <c r="H4" s="332" t="s">
        <v>445</v>
      </c>
      <c r="I4" s="330" t="s">
        <v>446</v>
      </c>
      <c r="J4" s="331" t="s">
        <v>395</v>
      </c>
      <c r="K4" s="331" t="s">
        <v>439</v>
      </c>
      <c r="L4" s="331" t="s">
        <v>441</v>
      </c>
      <c r="M4" s="331" t="s">
        <v>442</v>
      </c>
      <c r="N4" s="331" t="s">
        <v>443</v>
      </c>
      <c r="O4" s="331" t="s">
        <v>444</v>
      </c>
      <c r="P4" s="332" t="s">
        <v>445</v>
      </c>
    </row>
    <row r="5" s="42" customFormat="1" ht="24" customHeight="1" spans="1:16">
      <c r="A5" s="333" t="s">
        <v>447</v>
      </c>
      <c r="B5" s="334">
        <f>B6+B11</f>
        <v>152100</v>
      </c>
      <c r="C5" s="335">
        <f>C6+C11</f>
        <v>157604</v>
      </c>
      <c r="D5" s="334">
        <f>D6+D11</f>
        <v>157604</v>
      </c>
      <c r="E5" s="334">
        <f>E6+E11</f>
        <v>157604</v>
      </c>
      <c r="F5" s="334"/>
      <c r="G5" s="334"/>
      <c r="H5" s="336"/>
      <c r="I5" s="354" t="s">
        <v>447</v>
      </c>
      <c r="J5" s="334">
        <f>B5</f>
        <v>152100</v>
      </c>
      <c r="K5" s="335">
        <f>C5</f>
        <v>157604</v>
      </c>
      <c r="L5" s="334">
        <f>D5</f>
        <v>157604</v>
      </c>
      <c r="M5" s="334">
        <f>E5</f>
        <v>157604</v>
      </c>
      <c r="N5" s="334"/>
      <c r="O5" s="334"/>
      <c r="P5" s="355"/>
    </row>
    <row r="6" s="42" customFormat="1" ht="24" customHeight="1" spans="1:16">
      <c r="A6" s="337" t="s">
        <v>448</v>
      </c>
      <c r="B6" s="334">
        <f>SUM(B7:B10)</f>
        <v>152100</v>
      </c>
      <c r="C6" s="334">
        <f t="shared" ref="C6:G6" si="0">SUM(C7:C10)</f>
        <v>157604</v>
      </c>
      <c r="D6" s="334">
        <f t="shared" si="0"/>
        <v>157604</v>
      </c>
      <c r="E6" s="334">
        <f t="shared" si="0"/>
        <v>157604</v>
      </c>
      <c r="F6" s="338">
        <f>E6/C6*100</f>
        <v>100</v>
      </c>
      <c r="G6" s="338">
        <f t="shared" si="0"/>
        <v>100</v>
      </c>
      <c r="H6" s="339">
        <f>(E6-93378)/93378*100</f>
        <v>68.7806549722633</v>
      </c>
      <c r="I6" s="356" t="s">
        <v>75</v>
      </c>
      <c r="J6" s="334">
        <f>J7+J9</f>
        <v>123201</v>
      </c>
      <c r="K6" s="334">
        <f t="shared" ref="K6:M6" si="1">K7+K9</f>
        <v>127659</v>
      </c>
      <c r="L6" s="334">
        <f t="shared" si="1"/>
        <v>112094</v>
      </c>
      <c r="M6" s="334">
        <f t="shared" si="1"/>
        <v>112094</v>
      </c>
      <c r="N6" s="339">
        <f>M6/K6*100</f>
        <v>87.8073617997948</v>
      </c>
      <c r="O6" s="339">
        <f t="shared" ref="O6" si="2">SUM(O7)</f>
        <v>100</v>
      </c>
      <c r="P6" s="339">
        <f>(M6-75657)/75657*100</f>
        <v>48.1607782492036</v>
      </c>
    </row>
    <row r="7" s="42" customFormat="1" ht="22.5" customHeight="1" spans="1:19">
      <c r="A7" s="340" t="s">
        <v>511</v>
      </c>
      <c r="B7" s="59">
        <v>152100</v>
      </c>
      <c r="C7" s="59">
        <v>157604</v>
      </c>
      <c r="D7" s="59">
        <v>157604</v>
      </c>
      <c r="E7" s="341">
        <v>157604</v>
      </c>
      <c r="F7" s="342">
        <f>E7/C7*100</f>
        <v>100</v>
      </c>
      <c r="G7" s="342">
        <v>100</v>
      </c>
      <c r="H7" s="343">
        <f>(E7-93378)/93378*100</f>
        <v>68.7806549722633</v>
      </c>
      <c r="I7" s="340" t="s">
        <v>512</v>
      </c>
      <c r="J7" s="341">
        <v>300</v>
      </c>
      <c r="K7" s="59">
        <v>300</v>
      </c>
      <c r="L7" s="59">
        <v>300</v>
      </c>
      <c r="M7" s="341">
        <v>300</v>
      </c>
      <c r="N7" s="343">
        <f t="shared" ref="N7:N10" si="3">M7/K7*100</f>
        <v>100</v>
      </c>
      <c r="O7" s="342">
        <v>100</v>
      </c>
      <c r="P7" s="343">
        <f t="shared" ref="P7:P10" si="4">(M7-75657)/75657*100</f>
        <v>-99.6034735715135</v>
      </c>
      <c r="S7" s="66"/>
    </row>
    <row r="8" s="42" customFormat="1" ht="22.5" customHeight="1" spans="1:19">
      <c r="A8" s="340"/>
      <c r="B8" s="59"/>
      <c r="C8" s="59"/>
      <c r="D8" s="59"/>
      <c r="E8" s="341"/>
      <c r="F8" s="341"/>
      <c r="G8" s="342"/>
      <c r="H8" s="342"/>
      <c r="I8" s="340" t="s">
        <v>513</v>
      </c>
      <c r="J8" s="59">
        <v>300</v>
      </c>
      <c r="K8" s="59">
        <v>300</v>
      </c>
      <c r="L8" s="59">
        <v>300</v>
      </c>
      <c r="M8" s="341">
        <v>300</v>
      </c>
      <c r="N8" s="343">
        <f t="shared" si="3"/>
        <v>100</v>
      </c>
      <c r="O8" s="342">
        <v>100</v>
      </c>
      <c r="P8" s="343">
        <f t="shared" si="4"/>
        <v>-99.6034735715135</v>
      </c>
      <c r="S8" s="66"/>
    </row>
    <row r="9" s="42" customFormat="1" ht="22.5" customHeight="1" spans="1:19">
      <c r="A9" s="340"/>
      <c r="B9" s="59"/>
      <c r="C9" s="59"/>
      <c r="D9" s="59"/>
      <c r="E9" s="341"/>
      <c r="F9" s="341"/>
      <c r="G9" s="342"/>
      <c r="H9" s="342"/>
      <c r="I9" s="340" t="s">
        <v>514</v>
      </c>
      <c r="J9" s="341">
        <v>122901</v>
      </c>
      <c r="K9" s="59">
        <v>127359</v>
      </c>
      <c r="L9" s="59">
        <v>111794</v>
      </c>
      <c r="M9" s="341">
        <v>111794</v>
      </c>
      <c r="N9" s="343">
        <f t="shared" si="3"/>
        <v>87.7786414780267</v>
      </c>
      <c r="O9" s="342">
        <v>100</v>
      </c>
      <c r="P9" s="343">
        <f t="shared" si="4"/>
        <v>47.7642518207172</v>
      </c>
      <c r="S9" s="66"/>
    </row>
    <row r="10" s="42" customFormat="1" ht="22.5" customHeight="1" spans="1:19">
      <c r="A10" s="340"/>
      <c r="B10" s="59"/>
      <c r="C10" s="59"/>
      <c r="D10" s="59"/>
      <c r="E10" s="341"/>
      <c r="F10" s="341"/>
      <c r="G10" s="341"/>
      <c r="H10" s="344"/>
      <c r="I10" s="340" t="s">
        <v>515</v>
      </c>
      <c r="J10" s="59">
        <v>122901</v>
      </c>
      <c r="K10" s="59">
        <v>127359</v>
      </c>
      <c r="L10" s="59">
        <v>111794</v>
      </c>
      <c r="M10" s="341">
        <v>111794</v>
      </c>
      <c r="N10" s="343">
        <f t="shared" si="3"/>
        <v>87.7786414780267</v>
      </c>
      <c r="O10" s="342">
        <v>100</v>
      </c>
      <c r="P10" s="343">
        <f t="shared" si="4"/>
        <v>47.7642518207172</v>
      </c>
      <c r="S10" s="66"/>
    </row>
    <row r="11" s="42" customFormat="1" ht="22.5" customHeight="1" spans="1:19">
      <c r="A11" s="337"/>
      <c r="B11" s="334"/>
      <c r="C11" s="335"/>
      <c r="D11" s="334"/>
      <c r="E11" s="334"/>
      <c r="F11" s="334"/>
      <c r="G11" s="345"/>
      <c r="H11" s="345"/>
      <c r="I11" s="337" t="s">
        <v>398</v>
      </c>
      <c r="J11" s="334">
        <f>SUM(J12:J13)</f>
        <v>28899</v>
      </c>
      <c r="K11" s="335">
        <f>SUM(K12:K13)</f>
        <v>29945</v>
      </c>
      <c r="L11" s="334">
        <f>SUM(L12:L13)</f>
        <v>45510</v>
      </c>
      <c r="M11" s="334">
        <f>SUM(M12:M13)</f>
        <v>45510</v>
      </c>
      <c r="N11" s="357" t="s">
        <v>59</v>
      </c>
      <c r="O11" s="357" t="s">
        <v>59</v>
      </c>
      <c r="P11" s="357" t="s">
        <v>59</v>
      </c>
      <c r="S11" s="66"/>
    </row>
    <row r="12" s="42" customFormat="1" ht="22.5" customHeight="1" spans="1:16">
      <c r="A12" s="346"/>
      <c r="B12" s="341"/>
      <c r="C12" s="347"/>
      <c r="D12" s="341"/>
      <c r="E12" s="341"/>
      <c r="F12" s="341"/>
      <c r="G12" s="341"/>
      <c r="H12" s="348"/>
      <c r="I12" s="346" t="s">
        <v>516</v>
      </c>
      <c r="J12" s="341">
        <v>28899</v>
      </c>
      <c r="K12" s="347">
        <v>29945</v>
      </c>
      <c r="L12" s="341">
        <v>45510</v>
      </c>
      <c r="M12" s="341">
        <v>45510</v>
      </c>
      <c r="N12" s="357" t="s">
        <v>59</v>
      </c>
      <c r="O12" s="357" t="s">
        <v>59</v>
      </c>
      <c r="P12" s="357" t="s">
        <v>59</v>
      </c>
    </row>
    <row r="13" s="42" customFormat="1" ht="22.5" hidden="1" customHeight="1" spans="1:16">
      <c r="A13" s="346"/>
      <c r="B13" s="349"/>
      <c r="C13" s="350"/>
      <c r="D13" s="349"/>
      <c r="E13" s="349"/>
      <c r="F13" s="349"/>
      <c r="G13" s="349"/>
      <c r="H13" s="351"/>
      <c r="I13" s="346"/>
      <c r="J13" s="349"/>
      <c r="K13" s="350"/>
      <c r="L13" s="349"/>
      <c r="M13" s="349"/>
      <c r="N13" s="349"/>
      <c r="O13" s="349"/>
      <c r="P13" s="358"/>
    </row>
    <row r="14" s="42" customFormat="1" ht="40.5" customHeight="1" spans="1:16">
      <c r="A14" s="352" t="s">
        <v>517</v>
      </c>
      <c r="B14" s="352"/>
      <c r="C14" s="352"/>
      <c r="D14" s="352"/>
      <c r="E14" s="352"/>
      <c r="F14" s="352"/>
      <c r="G14" s="352"/>
      <c r="H14" s="352"/>
      <c r="I14" s="352"/>
      <c r="J14" s="352"/>
      <c r="K14" s="352"/>
      <c r="L14" s="352"/>
      <c r="M14" s="352"/>
      <c r="N14" s="352"/>
      <c r="O14" s="352"/>
      <c r="P14" s="352"/>
    </row>
    <row r="15" s="42" customFormat="1" ht="20.1" customHeight="1" spans="1:16">
      <c r="A15" s="43"/>
      <c r="B15" s="44"/>
      <c r="C15" s="44"/>
      <c r="D15" s="44"/>
      <c r="E15" s="44"/>
      <c r="F15" s="44"/>
      <c r="G15" s="44"/>
      <c r="H15" s="44"/>
      <c r="I15" s="45"/>
      <c r="J15" s="46"/>
      <c r="K15" s="46"/>
      <c r="L15" s="46"/>
      <c r="M15" s="46"/>
      <c r="N15" s="46"/>
      <c r="O15" s="46"/>
      <c r="P15" s="43"/>
    </row>
  </sheetData>
  <mergeCells count="4">
    <mergeCell ref="A1:I1"/>
    <mergeCell ref="A2:P2"/>
    <mergeCell ref="J3:P3"/>
    <mergeCell ref="A14:P14"/>
  </mergeCells>
  <printOptions horizontalCentered="1"/>
  <pageMargins left="0.15748031496063" right="0.15748031496063" top="0.590551181102362" bottom="0.31496062992126" header="0.590551181102362" footer="0.31496062992126"/>
  <pageSetup paperSize="9" scale="94"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FF00"/>
  </sheetPr>
  <dimension ref="A1:I8"/>
  <sheetViews>
    <sheetView showZeros="0" workbookViewId="0">
      <selection activeCell="H3" sqref="H3:I3"/>
    </sheetView>
  </sheetViews>
  <sheetFormatPr defaultColWidth="9" defaultRowHeight="14.25" outlineLevelRow="7"/>
  <cols>
    <col min="1" max="9" width="10.625" style="309" customWidth="1"/>
    <col min="10" max="230" width="9" style="309"/>
    <col min="231" max="231" width="32.125" style="309" customWidth="1"/>
    <col min="232" max="234" width="6.25" style="309" customWidth="1"/>
    <col min="235" max="240" width="6" style="309" customWidth="1"/>
    <col min="241" max="486" width="9" style="309"/>
    <col min="487" max="487" width="32.125" style="309" customWidth="1"/>
    <col min="488" max="490" width="6.25" style="309" customWidth="1"/>
    <col min="491" max="496" width="6" style="309" customWidth="1"/>
    <col min="497" max="742" width="9" style="309"/>
    <col min="743" max="743" width="32.125" style="309" customWidth="1"/>
    <col min="744" max="746" width="6.25" style="309" customWidth="1"/>
    <col min="747" max="752" width="6" style="309" customWidth="1"/>
    <col min="753" max="998" width="9" style="309"/>
    <col min="999" max="999" width="32.125" style="309" customWidth="1"/>
    <col min="1000" max="1002" width="6.25" style="309" customWidth="1"/>
    <col min="1003" max="1008" width="6" style="309" customWidth="1"/>
    <col min="1009" max="1254" width="9" style="309"/>
    <col min="1255" max="1255" width="32.125" style="309" customWidth="1"/>
    <col min="1256" max="1258" width="6.25" style="309" customWidth="1"/>
    <col min="1259" max="1264" width="6" style="309" customWidth="1"/>
    <col min="1265" max="1510" width="9" style="309"/>
    <col min="1511" max="1511" width="32.125" style="309" customWidth="1"/>
    <col min="1512" max="1514" width="6.25" style="309" customWidth="1"/>
    <col min="1515" max="1520" width="6" style="309" customWidth="1"/>
    <col min="1521" max="1766" width="9" style="309"/>
    <col min="1767" max="1767" width="32.125" style="309" customWidth="1"/>
    <col min="1768" max="1770" width="6.25" style="309" customWidth="1"/>
    <col min="1771" max="1776" width="6" style="309" customWidth="1"/>
    <col min="1777" max="2022" width="9" style="309"/>
    <col min="2023" max="2023" width="32.125" style="309" customWidth="1"/>
    <col min="2024" max="2026" width="6.25" style="309" customWidth="1"/>
    <col min="2027" max="2032" width="6" style="309" customWidth="1"/>
    <col min="2033" max="2278" width="9" style="309"/>
    <col min="2279" max="2279" width="32.125" style="309" customWidth="1"/>
    <col min="2280" max="2282" width="6.25" style="309" customWidth="1"/>
    <col min="2283" max="2288" width="6" style="309" customWidth="1"/>
    <col min="2289" max="2534" width="9" style="309"/>
    <col min="2535" max="2535" width="32.125" style="309" customWidth="1"/>
    <col min="2536" max="2538" width="6.25" style="309" customWidth="1"/>
    <col min="2539" max="2544" width="6" style="309" customWidth="1"/>
    <col min="2545" max="2790" width="9" style="309"/>
    <col min="2791" max="2791" width="32.125" style="309" customWidth="1"/>
    <col min="2792" max="2794" width="6.25" style="309" customWidth="1"/>
    <col min="2795" max="2800" width="6" style="309" customWidth="1"/>
    <col min="2801" max="3046" width="9" style="309"/>
    <col min="3047" max="3047" width="32.125" style="309" customWidth="1"/>
    <col min="3048" max="3050" width="6.25" style="309" customWidth="1"/>
    <col min="3051" max="3056" width="6" style="309" customWidth="1"/>
    <col min="3057" max="3302" width="9" style="309"/>
    <col min="3303" max="3303" width="32.125" style="309" customWidth="1"/>
    <col min="3304" max="3306" width="6.25" style="309" customWidth="1"/>
    <col min="3307" max="3312" width="6" style="309" customWidth="1"/>
    <col min="3313" max="3558" width="9" style="309"/>
    <col min="3559" max="3559" width="32.125" style="309" customWidth="1"/>
    <col min="3560" max="3562" width="6.25" style="309" customWidth="1"/>
    <col min="3563" max="3568" width="6" style="309" customWidth="1"/>
    <col min="3569" max="3814" width="9" style="309"/>
    <col min="3815" max="3815" width="32.125" style="309" customWidth="1"/>
    <col min="3816" max="3818" width="6.25" style="309" customWidth="1"/>
    <col min="3819" max="3824" width="6" style="309" customWidth="1"/>
    <col min="3825" max="4070" width="9" style="309"/>
    <col min="4071" max="4071" width="32.125" style="309" customWidth="1"/>
    <col min="4072" max="4074" width="6.25" style="309" customWidth="1"/>
    <col min="4075" max="4080" width="6" style="309" customWidth="1"/>
    <col min="4081" max="4326" width="9" style="309"/>
    <col min="4327" max="4327" width="32.125" style="309" customWidth="1"/>
    <col min="4328" max="4330" width="6.25" style="309" customWidth="1"/>
    <col min="4331" max="4336" width="6" style="309" customWidth="1"/>
    <col min="4337" max="4582" width="9" style="309"/>
    <col min="4583" max="4583" width="32.125" style="309" customWidth="1"/>
    <col min="4584" max="4586" width="6.25" style="309" customWidth="1"/>
    <col min="4587" max="4592" width="6" style="309" customWidth="1"/>
    <col min="4593" max="4838" width="9" style="309"/>
    <col min="4839" max="4839" width="32.125" style="309" customWidth="1"/>
    <col min="4840" max="4842" width="6.25" style="309" customWidth="1"/>
    <col min="4843" max="4848" width="6" style="309" customWidth="1"/>
    <col min="4849" max="5094" width="9" style="309"/>
    <col min="5095" max="5095" width="32.125" style="309" customWidth="1"/>
    <col min="5096" max="5098" width="6.25" style="309" customWidth="1"/>
    <col min="5099" max="5104" width="6" style="309" customWidth="1"/>
    <col min="5105" max="5350" width="9" style="309"/>
    <col min="5351" max="5351" width="32.125" style="309" customWidth="1"/>
    <col min="5352" max="5354" width="6.25" style="309" customWidth="1"/>
    <col min="5355" max="5360" width="6" style="309" customWidth="1"/>
    <col min="5361" max="5606" width="9" style="309"/>
    <col min="5607" max="5607" width="32.125" style="309" customWidth="1"/>
    <col min="5608" max="5610" width="6.25" style="309" customWidth="1"/>
    <col min="5611" max="5616" width="6" style="309" customWidth="1"/>
    <col min="5617" max="5862" width="9" style="309"/>
    <col min="5863" max="5863" width="32.125" style="309" customWidth="1"/>
    <col min="5864" max="5866" width="6.25" style="309" customWidth="1"/>
    <col min="5867" max="5872" width="6" style="309" customWidth="1"/>
    <col min="5873" max="6118" width="9" style="309"/>
    <col min="6119" max="6119" width="32.125" style="309" customWidth="1"/>
    <col min="6120" max="6122" width="6.25" style="309" customWidth="1"/>
    <col min="6123" max="6128" width="6" style="309" customWidth="1"/>
    <col min="6129" max="6374" width="9" style="309"/>
    <col min="6375" max="6375" width="32.125" style="309" customWidth="1"/>
    <col min="6376" max="6378" width="6.25" style="309" customWidth="1"/>
    <col min="6379" max="6384" width="6" style="309" customWidth="1"/>
    <col min="6385" max="6630" width="9" style="309"/>
    <col min="6631" max="6631" width="32.125" style="309" customWidth="1"/>
    <col min="6632" max="6634" width="6.25" style="309" customWidth="1"/>
    <col min="6635" max="6640" width="6" style="309" customWidth="1"/>
    <col min="6641" max="6886" width="9" style="309"/>
    <col min="6887" max="6887" width="32.125" style="309" customWidth="1"/>
    <col min="6888" max="6890" width="6.25" style="309" customWidth="1"/>
    <col min="6891" max="6896" width="6" style="309" customWidth="1"/>
    <col min="6897" max="7142" width="9" style="309"/>
    <col min="7143" max="7143" width="32.125" style="309" customWidth="1"/>
    <col min="7144" max="7146" width="6.25" style="309" customWidth="1"/>
    <col min="7147" max="7152" width="6" style="309" customWidth="1"/>
    <col min="7153" max="7398" width="9" style="309"/>
    <col min="7399" max="7399" width="32.125" style="309" customWidth="1"/>
    <col min="7400" max="7402" width="6.25" style="309" customWidth="1"/>
    <col min="7403" max="7408" width="6" style="309" customWidth="1"/>
    <col min="7409" max="7654" width="9" style="309"/>
    <col min="7655" max="7655" width="32.125" style="309" customWidth="1"/>
    <col min="7656" max="7658" width="6.25" style="309" customWidth="1"/>
    <col min="7659" max="7664" width="6" style="309" customWidth="1"/>
    <col min="7665" max="7910" width="9" style="309"/>
    <col min="7911" max="7911" width="32.125" style="309" customWidth="1"/>
    <col min="7912" max="7914" width="6.25" style="309" customWidth="1"/>
    <col min="7915" max="7920" width="6" style="309" customWidth="1"/>
    <col min="7921" max="8166" width="9" style="309"/>
    <col min="8167" max="8167" width="32.125" style="309" customWidth="1"/>
    <col min="8168" max="8170" width="6.25" style="309" customWidth="1"/>
    <col min="8171" max="8176" width="6" style="309" customWidth="1"/>
    <col min="8177" max="8422" width="9" style="309"/>
    <col min="8423" max="8423" width="32.125" style="309" customWidth="1"/>
    <col min="8424" max="8426" width="6.25" style="309" customWidth="1"/>
    <col min="8427" max="8432" width="6" style="309" customWidth="1"/>
    <col min="8433" max="8678" width="9" style="309"/>
    <col min="8679" max="8679" width="32.125" style="309" customWidth="1"/>
    <col min="8680" max="8682" width="6.25" style="309" customWidth="1"/>
    <col min="8683" max="8688" width="6" style="309" customWidth="1"/>
    <col min="8689" max="8934" width="9" style="309"/>
    <col min="8935" max="8935" width="32.125" style="309" customWidth="1"/>
    <col min="8936" max="8938" width="6.25" style="309" customWidth="1"/>
    <col min="8939" max="8944" width="6" style="309" customWidth="1"/>
    <col min="8945" max="9190" width="9" style="309"/>
    <col min="9191" max="9191" width="32.125" style="309" customWidth="1"/>
    <col min="9192" max="9194" width="6.25" style="309" customWidth="1"/>
    <col min="9195" max="9200" width="6" style="309" customWidth="1"/>
    <col min="9201" max="9446" width="9" style="309"/>
    <col min="9447" max="9447" width="32.125" style="309" customWidth="1"/>
    <col min="9448" max="9450" width="6.25" style="309" customWidth="1"/>
    <col min="9451" max="9456" width="6" style="309" customWidth="1"/>
    <col min="9457" max="9702" width="9" style="309"/>
    <col min="9703" max="9703" width="32.125" style="309" customWidth="1"/>
    <col min="9704" max="9706" width="6.25" style="309" customWidth="1"/>
    <col min="9707" max="9712" width="6" style="309" customWidth="1"/>
    <col min="9713" max="9958" width="9" style="309"/>
    <col min="9959" max="9959" width="32.125" style="309" customWidth="1"/>
    <col min="9960" max="9962" width="6.25" style="309" customWidth="1"/>
    <col min="9963" max="9968" width="6" style="309" customWidth="1"/>
    <col min="9969" max="10214" width="9" style="309"/>
    <col min="10215" max="10215" width="32.125" style="309" customWidth="1"/>
    <col min="10216" max="10218" width="6.25" style="309" customWidth="1"/>
    <col min="10219" max="10224" width="6" style="309" customWidth="1"/>
    <col min="10225" max="10470" width="9" style="309"/>
    <col min="10471" max="10471" width="32.125" style="309" customWidth="1"/>
    <col min="10472" max="10474" width="6.25" style="309" customWidth="1"/>
    <col min="10475" max="10480" width="6" style="309" customWidth="1"/>
    <col min="10481" max="10726" width="9" style="309"/>
    <col min="10727" max="10727" width="32.125" style="309" customWidth="1"/>
    <col min="10728" max="10730" width="6.25" style="309" customWidth="1"/>
    <col min="10731" max="10736" width="6" style="309" customWidth="1"/>
    <col min="10737" max="10982" width="9" style="309"/>
    <col min="10983" max="10983" width="32.125" style="309" customWidth="1"/>
    <col min="10984" max="10986" width="6.25" style="309" customWidth="1"/>
    <col min="10987" max="10992" width="6" style="309" customWidth="1"/>
    <col min="10993" max="11238" width="9" style="309"/>
    <col min="11239" max="11239" width="32.125" style="309" customWidth="1"/>
    <col min="11240" max="11242" width="6.25" style="309" customWidth="1"/>
    <col min="11243" max="11248" width="6" style="309" customWidth="1"/>
    <col min="11249" max="11494" width="9" style="309"/>
    <col min="11495" max="11495" width="32.125" style="309" customWidth="1"/>
    <col min="11496" max="11498" width="6.25" style="309" customWidth="1"/>
    <col min="11499" max="11504" width="6" style="309" customWidth="1"/>
    <col min="11505" max="11750" width="9" style="309"/>
    <col min="11751" max="11751" width="32.125" style="309" customWidth="1"/>
    <col min="11752" max="11754" width="6.25" style="309" customWidth="1"/>
    <col min="11755" max="11760" width="6" style="309" customWidth="1"/>
    <col min="11761" max="12006" width="9" style="309"/>
    <col min="12007" max="12007" width="32.125" style="309" customWidth="1"/>
    <col min="12008" max="12010" width="6.25" style="309" customWidth="1"/>
    <col min="12011" max="12016" width="6" style="309" customWidth="1"/>
    <col min="12017" max="12262" width="9" style="309"/>
    <col min="12263" max="12263" width="32.125" style="309" customWidth="1"/>
    <col min="12264" max="12266" width="6.25" style="309" customWidth="1"/>
    <col min="12267" max="12272" width="6" style="309" customWidth="1"/>
    <col min="12273" max="12518" width="9" style="309"/>
    <col min="12519" max="12519" width="32.125" style="309" customWidth="1"/>
    <col min="12520" max="12522" width="6.25" style="309" customWidth="1"/>
    <col min="12523" max="12528" width="6" style="309" customWidth="1"/>
    <col min="12529" max="12774" width="9" style="309"/>
    <col min="12775" max="12775" width="32.125" style="309" customWidth="1"/>
    <col min="12776" max="12778" width="6.25" style="309" customWidth="1"/>
    <col min="12779" max="12784" width="6" style="309" customWidth="1"/>
    <col min="12785" max="13030" width="9" style="309"/>
    <col min="13031" max="13031" width="32.125" style="309" customWidth="1"/>
    <col min="13032" max="13034" width="6.25" style="309" customWidth="1"/>
    <col min="13035" max="13040" width="6" style="309" customWidth="1"/>
    <col min="13041" max="13286" width="9" style="309"/>
    <col min="13287" max="13287" width="32.125" style="309" customWidth="1"/>
    <col min="13288" max="13290" width="6.25" style="309" customWidth="1"/>
    <col min="13291" max="13296" width="6" style="309" customWidth="1"/>
    <col min="13297" max="13542" width="9" style="309"/>
    <col min="13543" max="13543" width="32.125" style="309" customWidth="1"/>
    <col min="13544" max="13546" width="6.25" style="309" customWidth="1"/>
    <col min="13547" max="13552" width="6" style="309" customWidth="1"/>
    <col min="13553" max="13798" width="9" style="309"/>
    <col min="13799" max="13799" width="32.125" style="309" customWidth="1"/>
    <col min="13800" max="13802" width="6.25" style="309" customWidth="1"/>
    <col min="13803" max="13808" width="6" style="309" customWidth="1"/>
    <col min="13809" max="14054" width="9" style="309"/>
    <col min="14055" max="14055" width="32.125" style="309" customWidth="1"/>
    <col min="14056" max="14058" width="6.25" style="309" customWidth="1"/>
    <col min="14059" max="14064" width="6" style="309" customWidth="1"/>
    <col min="14065" max="14310" width="9" style="309"/>
    <col min="14311" max="14311" width="32.125" style="309" customWidth="1"/>
    <col min="14312" max="14314" width="6.25" style="309" customWidth="1"/>
    <col min="14315" max="14320" width="6" style="309" customWidth="1"/>
    <col min="14321" max="14566" width="9" style="309"/>
    <col min="14567" max="14567" width="32.125" style="309" customWidth="1"/>
    <col min="14568" max="14570" width="6.25" style="309" customWidth="1"/>
    <col min="14571" max="14576" width="6" style="309" customWidth="1"/>
    <col min="14577" max="14822" width="9" style="309"/>
    <col min="14823" max="14823" width="32.125" style="309" customWidth="1"/>
    <col min="14824" max="14826" width="6.25" style="309" customWidth="1"/>
    <col min="14827" max="14832" width="6" style="309" customWidth="1"/>
    <col min="14833" max="15078" width="9" style="309"/>
    <col min="15079" max="15079" width="32.125" style="309" customWidth="1"/>
    <col min="15080" max="15082" width="6.25" style="309" customWidth="1"/>
    <col min="15083" max="15088" width="6" style="309" customWidth="1"/>
    <col min="15089" max="15334" width="9" style="309"/>
    <col min="15335" max="15335" width="32.125" style="309" customWidth="1"/>
    <col min="15336" max="15338" width="6.25" style="309" customWidth="1"/>
    <col min="15339" max="15344" width="6" style="309" customWidth="1"/>
    <col min="15345" max="15590" width="9" style="309"/>
    <col min="15591" max="15591" width="32.125" style="309" customWidth="1"/>
    <col min="15592" max="15594" width="6.25" style="309" customWidth="1"/>
    <col min="15595" max="15600" width="6" style="309" customWidth="1"/>
    <col min="15601" max="15846" width="9" style="309"/>
    <col min="15847" max="15847" width="32.125" style="309" customWidth="1"/>
    <col min="15848" max="15850" width="6.25" style="309" customWidth="1"/>
    <col min="15851" max="15856" width="6" style="309" customWidth="1"/>
    <col min="15857" max="16102" width="9" style="309"/>
    <col min="16103" max="16103" width="32.125" style="309" customWidth="1"/>
    <col min="16104" max="16106" width="6.25" style="309" customWidth="1"/>
    <col min="16107" max="16112" width="6" style="309" customWidth="1"/>
    <col min="16113" max="16384" width="9" style="309"/>
  </cols>
  <sheetData>
    <row r="1" s="305" customFormat="1" ht="18.75" spans="1:7">
      <c r="A1" s="47" t="s">
        <v>518</v>
      </c>
      <c r="B1" s="47"/>
      <c r="C1" s="47"/>
      <c r="D1" s="47"/>
      <c r="E1" s="47"/>
      <c r="F1" s="47"/>
      <c r="G1" s="47"/>
    </row>
    <row r="2" ht="35.25" customHeight="1" spans="1:9">
      <c r="A2" s="320" t="s">
        <v>519</v>
      </c>
      <c r="B2" s="320"/>
      <c r="C2" s="320"/>
      <c r="D2" s="320"/>
      <c r="E2" s="320"/>
      <c r="F2" s="320"/>
      <c r="G2" s="320"/>
      <c r="H2" s="320"/>
      <c r="I2" s="320"/>
    </row>
    <row r="3" s="318" customFormat="1" ht="24" customHeight="1" spans="8:9">
      <c r="H3" s="321" t="s">
        <v>393</v>
      </c>
      <c r="I3" s="321"/>
    </row>
    <row r="4" ht="27.95" customHeight="1" spans="1:9">
      <c r="A4" s="314" t="s">
        <v>520</v>
      </c>
      <c r="B4" s="314"/>
      <c r="C4" s="314"/>
      <c r="D4" s="314" t="s">
        <v>521</v>
      </c>
      <c r="E4" s="314"/>
      <c r="F4" s="314"/>
      <c r="G4" s="314"/>
      <c r="H4" s="314"/>
      <c r="I4" s="314"/>
    </row>
    <row r="5" ht="27.95" customHeight="1" spans="1:9">
      <c r="A5" s="314" t="s">
        <v>522</v>
      </c>
      <c r="B5" s="314" t="s">
        <v>523</v>
      </c>
      <c r="C5" s="314" t="s">
        <v>524</v>
      </c>
      <c r="D5" s="322" t="s">
        <v>522</v>
      </c>
      <c r="E5" s="314"/>
      <c r="F5" s="313" t="s">
        <v>523</v>
      </c>
      <c r="G5" s="314"/>
      <c r="H5" s="313" t="s">
        <v>524</v>
      </c>
      <c r="I5" s="314"/>
    </row>
    <row r="6" ht="27.95" customHeight="1" spans="1:9">
      <c r="A6" s="313"/>
      <c r="B6" s="313"/>
      <c r="C6" s="313"/>
      <c r="D6" s="323"/>
      <c r="E6" s="324" t="s">
        <v>525</v>
      </c>
      <c r="F6" s="323"/>
      <c r="G6" s="324" t="s">
        <v>525</v>
      </c>
      <c r="H6" s="323"/>
      <c r="I6" s="324" t="s">
        <v>525</v>
      </c>
    </row>
    <row r="7" s="319" customFormat="1" ht="40.5" customHeight="1" spans="1:9">
      <c r="A7" s="325">
        <v>3977000</v>
      </c>
      <c r="B7" s="325">
        <v>109000</v>
      </c>
      <c r="C7" s="326">
        <v>3868000</v>
      </c>
      <c r="D7" s="327">
        <v>3976200</v>
      </c>
      <c r="E7" s="326">
        <v>36000</v>
      </c>
      <c r="F7" s="325">
        <v>108500</v>
      </c>
      <c r="G7" s="326">
        <v>36000</v>
      </c>
      <c r="H7" s="326">
        <v>3867700</v>
      </c>
      <c r="I7" s="326"/>
    </row>
    <row r="8" s="308" customFormat="1" ht="44.25" customHeight="1" spans="1:9">
      <c r="A8" s="328"/>
      <c r="B8" s="328"/>
      <c r="C8" s="328"/>
      <c r="D8" s="328"/>
      <c r="E8" s="328"/>
      <c r="F8" s="328"/>
      <c r="G8" s="328"/>
      <c r="H8" s="328"/>
      <c r="I8" s="328"/>
    </row>
  </sheetData>
  <mergeCells count="11">
    <mergeCell ref="A2:I2"/>
    <mergeCell ref="H3:I3"/>
    <mergeCell ref="A4:C4"/>
    <mergeCell ref="D4:I4"/>
    <mergeCell ref="D5:E5"/>
    <mergeCell ref="F5:G5"/>
    <mergeCell ref="H5:I5"/>
    <mergeCell ref="A8:I8"/>
    <mergeCell ref="A5:A6"/>
    <mergeCell ref="B5:B6"/>
    <mergeCell ref="C5:C6"/>
  </mergeCells>
  <printOptions horizontalCentered="1"/>
  <pageMargins left="0.236220472440945" right="0.236220472440945" top="0.51" bottom="0.17" header="0.17" footer="0.19"/>
  <pageSetup paperSize="9" scale="9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FF00"/>
  </sheetPr>
  <dimension ref="A1:I6"/>
  <sheetViews>
    <sheetView showZeros="0" workbookViewId="0">
      <selection activeCell="I3" sqref="I3"/>
    </sheetView>
  </sheetViews>
  <sheetFormatPr defaultColWidth="9" defaultRowHeight="14.25" outlineLevelRow="5"/>
  <cols>
    <col min="1" max="9" width="11.25" style="309" customWidth="1"/>
    <col min="10" max="231" width="9" style="309"/>
    <col min="232" max="232" width="32" style="309" customWidth="1"/>
    <col min="233" max="241" width="6.375" style="309" customWidth="1"/>
    <col min="242" max="487" width="9" style="309"/>
    <col min="488" max="488" width="32" style="309" customWidth="1"/>
    <col min="489" max="497" width="6.375" style="309" customWidth="1"/>
    <col min="498" max="743" width="9" style="309"/>
    <col min="744" max="744" width="32" style="309" customWidth="1"/>
    <col min="745" max="753" width="6.375" style="309" customWidth="1"/>
    <col min="754" max="999" width="9" style="309"/>
    <col min="1000" max="1000" width="32" style="309" customWidth="1"/>
    <col min="1001" max="1009" width="6.375" style="309" customWidth="1"/>
    <col min="1010" max="1255" width="9" style="309"/>
    <col min="1256" max="1256" width="32" style="309" customWidth="1"/>
    <col min="1257" max="1265" width="6.375" style="309" customWidth="1"/>
    <col min="1266" max="1511" width="9" style="309"/>
    <col min="1512" max="1512" width="32" style="309" customWidth="1"/>
    <col min="1513" max="1521" width="6.375" style="309" customWidth="1"/>
    <col min="1522" max="1767" width="9" style="309"/>
    <col min="1768" max="1768" width="32" style="309" customWidth="1"/>
    <col min="1769" max="1777" width="6.375" style="309" customWidth="1"/>
    <col min="1778" max="2023" width="9" style="309"/>
    <col min="2024" max="2024" width="32" style="309" customWidth="1"/>
    <col min="2025" max="2033" width="6.375" style="309" customWidth="1"/>
    <col min="2034" max="2279" width="9" style="309"/>
    <col min="2280" max="2280" width="32" style="309" customWidth="1"/>
    <col min="2281" max="2289" width="6.375" style="309" customWidth="1"/>
    <col min="2290" max="2535" width="9" style="309"/>
    <col min="2536" max="2536" width="32" style="309" customWidth="1"/>
    <col min="2537" max="2545" width="6.375" style="309" customWidth="1"/>
    <col min="2546" max="2791" width="9" style="309"/>
    <col min="2792" max="2792" width="32" style="309" customWidth="1"/>
    <col min="2793" max="2801" width="6.375" style="309" customWidth="1"/>
    <col min="2802" max="3047" width="9" style="309"/>
    <col min="3048" max="3048" width="32" style="309" customWidth="1"/>
    <col min="3049" max="3057" width="6.375" style="309" customWidth="1"/>
    <col min="3058" max="3303" width="9" style="309"/>
    <col min="3304" max="3304" width="32" style="309" customWidth="1"/>
    <col min="3305" max="3313" width="6.375" style="309" customWidth="1"/>
    <col min="3314" max="3559" width="9" style="309"/>
    <col min="3560" max="3560" width="32" style="309" customWidth="1"/>
    <col min="3561" max="3569" width="6.375" style="309" customWidth="1"/>
    <col min="3570" max="3815" width="9" style="309"/>
    <col min="3816" max="3816" width="32" style="309" customWidth="1"/>
    <col min="3817" max="3825" width="6.375" style="309" customWidth="1"/>
    <col min="3826" max="4071" width="9" style="309"/>
    <col min="4072" max="4072" width="32" style="309" customWidth="1"/>
    <col min="4073" max="4081" width="6.375" style="309" customWidth="1"/>
    <col min="4082" max="4327" width="9" style="309"/>
    <col min="4328" max="4328" width="32" style="309" customWidth="1"/>
    <col min="4329" max="4337" width="6.375" style="309" customWidth="1"/>
    <col min="4338" max="4583" width="9" style="309"/>
    <col min="4584" max="4584" width="32" style="309" customWidth="1"/>
    <col min="4585" max="4593" width="6.375" style="309" customWidth="1"/>
    <col min="4594" max="4839" width="9" style="309"/>
    <col min="4840" max="4840" width="32" style="309" customWidth="1"/>
    <col min="4841" max="4849" width="6.375" style="309" customWidth="1"/>
    <col min="4850" max="5095" width="9" style="309"/>
    <col min="5096" max="5096" width="32" style="309" customWidth="1"/>
    <col min="5097" max="5105" width="6.375" style="309" customWidth="1"/>
    <col min="5106" max="5351" width="9" style="309"/>
    <col min="5352" max="5352" width="32" style="309" customWidth="1"/>
    <col min="5353" max="5361" width="6.375" style="309" customWidth="1"/>
    <col min="5362" max="5607" width="9" style="309"/>
    <col min="5608" max="5608" width="32" style="309" customWidth="1"/>
    <col min="5609" max="5617" width="6.375" style="309" customWidth="1"/>
    <col min="5618" max="5863" width="9" style="309"/>
    <col min="5864" max="5864" width="32" style="309" customWidth="1"/>
    <col min="5865" max="5873" width="6.375" style="309" customWidth="1"/>
    <col min="5874" max="6119" width="9" style="309"/>
    <col min="6120" max="6120" width="32" style="309" customWidth="1"/>
    <col min="6121" max="6129" width="6.375" style="309" customWidth="1"/>
    <col min="6130" max="6375" width="9" style="309"/>
    <col min="6376" max="6376" width="32" style="309" customWidth="1"/>
    <col min="6377" max="6385" width="6.375" style="309" customWidth="1"/>
    <col min="6386" max="6631" width="9" style="309"/>
    <col min="6632" max="6632" width="32" style="309" customWidth="1"/>
    <col min="6633" max="6641" width="6.375" style="309" customWidth="1"/>
    <col min="6642" max="6887" width="9" style="309"/>
    <col min="6888" max="6888" width="32" style="309" customWidth="1"/>
    <col min="6889" max="6897" width="6.375" style="309" customWidth="1"/>
    <col min="6898" max="7143" width="9" style="309"/>
    <col min="7144" max="7144" width="32" style="309" customWidth="1"/>
    <col min="7145" max="7153" width="6.375" style="309" customWidth="1"/>
    <col min="7154" max="7399" width="9" style="309"/>
    <col min="7400" max="7400" width="32" style="309" customWidth="1"/>
    <col min="7401" max="7409" width="6.375" style="309" customWidth="1"/>
    <col min="7410" max="7655" width="9" style="309"/>
    <col min="7656" max="7656" width="32" style="309" customWidth="1"/>
    <col min="7657" max="7665" width="6.375" style="309" customWidth="1"/>
    <col min="7666" max="7911" width="9" style="309"/>
    <col min="7912" max="7912" width="32" style="309" customWidth="1"/>
    <col min="7913" max="7921" width="6.375" style="309" customWidth="1"/>
    <col min="7922" max="8167" width="9" style="309"/>
    <col min="8168" max="8168" width="32" style="309" customWidth="1"/>
    <col min="8169" max="8177" width="6.375" style="309" customWidth="1"/>
    <col min="8178" max="8423" width="9" style="309"/>
    <col min="8424" max="8424" width="32" style="309" customWidth="1"/>
    <col min="8425" max="8433" width="6.375" style="309" customWidth="1"/>
    <col min="8434" max="8679" width="9" style="309"/>
    <col min="8680" max="8680" width="32" style="309" customWidth="1"/>
    <col min="8681" max="8689" width="6.375" style="309" customWidth="1"/>
    <col min="8690" max="8935" width="9" style="309"/>
    <col min="8936" max="8936" width="32" style="309" customWidth="1"/>
    <col min="8937" max="8945" width="6.375" style="309" customWidth="1"/>
    <col min="8946" max="9191" width="9" style="309"/>
    <col min="9192" max="9192" width="32" style="309" customWidth="1"/>
    <col min="9193" max="9201" width="6.375" style="309" customWidth="1"/>
    <col min="9202" max="9447" width="9" style="309"/>
    <col min="9448" max="9448" width="32" style="309" customWidth="1"/>
    <col min="9449" max="9457" width="6.375" style="309" customWidth="1"/>
    <col min="9458" max="9703" width="9" style="309"/>
    <col min="9704" max="9704" width="32" style="309" customWidth="1"/>
    <col min="9705" max="9713" width="6.375" style="309" customWidth="1"/>
    <col min="9714" max="9959" width="9" style="309"/>
    <col min="9960" max="9960" width="32" style="309" customWidth="1"/>
    <col min="9961" max="9969" width="6.375" style="309" customWidth="1"/>
    <col min="9970" max="10215" width="9" style="309"/>
    <col min="10216" max="10216" width="32" style="309" customWidth="1"/>
    <col min="10217" max="10225" width="6.375" style="309" customWidth="1"/>
    <col min="10226" max="10471" width="9" style="309"/>
    <col min="10472" max="10472" width="32" style="309" customWidth="1"/>
    <col min="10473" max="10481" width="6.375" style="309" customWidth="1"/>
    <col min="10482" max="10727" width="9" style="309"/>
    <col min="10728" max="10728" width="32" style="309" customWidth="1"/>
    <col min="10729" max="10737" width="6.375" style="309" customWidth="1"/>
    <col min="10738" max="10983" width="9" style="309"/>
    <col min="10984" max="10984" width="32" style="309" customWidth="1"/>
    <col min="10985" max="10993" width="6.375" style="309" customWidth="1"/>
    <col min="10994" max="11239" width="9" style="309"/>
    <col min="11240" max="11240" width="32" style="309" customWidth="1"/>
    <col min="11241" max="11249" width="6.375" style="309" customWidth="1"/>
    <col min="11250" max="11495" width="9" style="309"/>
    <col min="11496" max="11496" width="32" style="309" customWidth="1"/>
    <col min="11497" max="11505" width="6.375" style="309" customWidth="1"/>
    <col min="11506" max="11751" width="9" style="309"/>
    <col min="11752" max="11752" width="32" style="309" customWidth="1"/>
    <col min="11753" max="11761" width="6.375" style="309" customWidth="1"/>
    <col min="11762" max="12007" width="9" style="309"/>
    <col min="12008" max="12008" width="32" style="309" customWidth="1"/>
    <col min="12009" max="12017" width="6.375" style="309" customWidth="1"/>
    <col min="12018" max="12263" width="9" style="309"/>
    <col min="12264" max="12264" width="32" style="309" customWidth="1"/>
    <col min="12265" max="12273" width="6.375" style="309" customWidth="1"/>
    <col min="12274" max="12519" width="9" style="309"/>
    <col min="12520" max="12520" width="32" style="309" customWidth="1"/>
    <col min="12521" max="12529" width="6.375" style="309" customWidth="1"/>
    <col min="12530" max="12775" width="9" style="309"/>
    <col min="12776" max="12776" width="32" style="309" customWidth="1"/>
    <col min="12777" max="12785" width="6.375" style="309" customWidth="1"/>
    <col min="12786" max="13031" width="9" style="309"/>
    <col min="13032" max="13032" width="32" style="309" customWidth="1"/>
    <col min="13033" max="13041" width="6.375" style="309" customWidth="1"/>
    <col min="13042" max="13287" width="9" style="309"/>
    <col min="13288" max="13288" width="32" style="309" customWidth="1"/>
    <col min="13289" max="13297" width="6.375" style="309" customWidth="1"/>
    <col min="13298" max="13543" width="9" style="309"/>
    <col min="13544" max="13544" width="32" style="309" customWidth="1"/>
    <col min="13545" max="13553" width="6.375" style="309" customWidth="1"/>
    <col min="13554" max="13799" width="9" style="309"/>
    <col min="13800" max="13800" width="32" style="309" customWidth="1"/>
    <col min="13801" max="13809" width="6.375" style="309" customWidth="1"/>
    <col min="13810" max="14055" width="9" style="309"/>
    <col min="14056" max="14056" width="32" style="309" customWidth="1"/>
    <col min="14057" max="14065" width="6.375" style="309" customWidth="1"/>
    <col min="14066" max="14311" width="9" style="309"/>
    <col min="14312" max="14312" width="32" style="309" customWidth="1"/>
    <col min="14313" max="14321" width="6.375" style="309" customWidth="1"/>
    <col min="14322" max="14567" width="9" style="309"/>
    <col min="14568" max="14568" width="32" style="309" customWidth="1"/>
    <col min="14569" max="14577" width="6.375" style="309" customWidth="1"/>
    <col min="14578" max="14823" width="9" style="309"/>
    <col min="14824" max="14824" width="32" style="309" customWidth="1"/>
    <col min="14825" max="14833" width="6.375" style="309" customWidth="1"/>
    <col min="14834" max="15079" width="9" style="309"/>
    <col min="15080" max="15080" width="32" style="309" customWidth="1"/>
    <col min="15081" max="15089" width="6.375" style="309" customWidth="1"/>
    <col min="15090" max="15335" width="9" style="309"/>
    <col min="15336" max="15336" width="32" style="309" customWidth="1"/>
    <col min="15337" max="15345" width="6.375" style="309" customWidth="1"/>
    <col min="15346" max="15591" width="9" style="309"/>
    <col min="15592" max="15592" width="32" style="309" customWidth="1"/>
    <col min="15593" max="15601" width="6.375" style="309" customWidth="1"/>
    <col min="15602" max="15847" width="9" style="309"/>
    <col min="15848" max="15848" width="32" style="309" customWidth="1"/>
    <col min="15849" max="15857" width="6.375" style="309" customWidth="1"/>
    <col min="15858" max="16103" width="9" style="309"/>
    <col min="16104" max="16104" width="32" style="309" customWidth="1"/>
    <col min="16105" max="16113" width="6.375" style="309" customWidth="1"/>
    <col min="16114" max="16384" width="9" style="309"/>
  </cols>
  <sheetData>
    <row r="1" s="305" customFormat="1" ht="21.75" customHeight="1" spans="1:7">
      <c r="A1" s="47" t="s">
        <v>526</v>
      </c>
      <c r="B1" s="47"/>
      <c r="C1" s="47"/>
      <c r="D1" s="47"/>
      <c r="E1" s="47"/>
      <c r="F1" s="47"/>
      <c r="G1" s="47"/>
    </row>
    <row r="2" ht="36" customHeight="1" spans="1:9">
      <c r="A2" s="310" t="s">
        <v>527</v>
      </c>
      <c r="B2" s="310"/>
      <c r="C2" s="310"/>
      <c r="D2" s="310"/>
      <c r="E2" s="310"/>
      <c r="F2" s="310"/>
      <c r="G2" s="310"/>
      <c r="H2" s="310"/>
      <c r="I2" s="310"/>
    </row>
    <row r="3" s="306" customFormat="1" ht="26.25" customHeight="1" spans="6:9">
      <c r="F3" s="311"/>
      <c r="H3" s="312"/>
      <c r="I3" s="317" t="s">
        <v>393</v>
      </c>
    </row>
    <row r="4" s="307" customFormat="1" ht="30" customHeight="1" spans="1:9">
      <c r="A4" s="313" t="s">
        <v>528</v>
      </c>
      <c r="B4" s="314"/>
      <c r="C4" s="314"/>
      <c r="D4" s="314" t="s">
        <v>529</v>
      </c>
      <c r="E4" s="314"/>
      <c r="F4" s="314"/>
      <c r="G4" s="314" t="s">
        <v>530</v>
      </c>
      <c r="H4" s="314"/>
      <c r="I4" s="314"/>
    </row>
    <row r="5" s="307" customFormat="1" ht="39" customHeight="1" spans="1:9">
      <c r="A5" s="315"/>
      <c r="B5" s="314" t="s">
        <v>531</v>
      </c>
      <c r="C5" s="314" t="s">
        <v>532</v>
      </c>
      <c r="D5" s="313" t="s">
        <v>522</v>
      </c>
      <c r="E5" s="313" t="s">
        <v>531</v>
      </c>
      <c r="F5" s="313" t="s">
        <v>532</v>
      </c>
      <c r="G5" s="313" t="s">
        <v>522</v>
      </c>
      <c r="H5" s="313" t="s">
        <v>531</v>
      </c>
      <c r="I5" s="313" t="s">
        <v>532</v>
      </c>
    </row>
    <row r="6" s="308" customFormat="1" ht="33" customHeight="1" spans="1:9">
      <c r="A6" s="316">
        <v>870000</v>
      </c>
      <c r="B6" s="316">
        <v>0</v>
      </c>
      <c r="C6" s="316">
        <v>870000</v>
      </c>
      <c r="D6" s="316"/>
      <c r="E6" s="316">
        <v>0</v>
      </c>
      <c r="F6" s="316"/>
      <c r="G6" s="316">
        <v>870000</v>
      </c>
      <c r="H6" s="316">
        <v>0</v>
      </c>
      <c r="I6" s="316">
        <v>870000</v>
      </c>
    </row>
  </sheetData>
  <mergeCells count="6">
    <mergeCell ref="A1:C1"/>
    <mergeCell ref="D1:G1"/>
    <mergeCell ref="A2:I2"/>
    <mergeCell ref="A4:C4"/>
    <mergeCell ref="D4:F4"/>
    <mergeCell ref="G4:I4"/>
  </mergeCells>
  <printOptions horizontalCentered="1"/>
  <pageMargins left="0.236220472440945" right="0.236220472440945" top="0.69" bottom="0.31496062992126" header="0.31496062992126" footer="0.31496062992126"/>
  <pageSetup paperSize="9" scale="9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01-2019公共平衡。</vt:lpstr>
      <vt:lpstr>02-2019公共本级支出功能。</vt:lpstr>
      <vt:lpstr>03-2019公共线下。</vt:lpstr>
      <vt:lpstr>4-2019基金平衡。</vt:lpstr>
      <vt:lpstr>5-2019基金支出。</vt:lpstr>
      <vt:lpstr>6-2019基金转移支付。</vt:lpstr>
      <vt:lpstr>7-2019国资。</vt:lpstr>
      <vt:lpstr>8-2019限额、余额。</vt:lpstr>
      <vt:lpstr>9-2019债券额度。</vt:lpstr>
      <vt:lpstr>10-2019重点项目</vt:lpstr>
      <vt:lpstr>11-2020公共平衡。</vt:lpstr>
      <vt:lpstr>12-2020公共支出功能。</vt:lpstr>
      <vt:lpstr>13-2020公共基本和项目。</vt:lpstr>
      <vt:lpstr>14-2020公共本级基本支出经济。</vt:lpstr>
      <vt:lpstr>15-2020公共线下。</vt:lpstr>
      <vt:lpstr>16-2020基金平衡。</vt:lpstr>
      <vt:lpstr>17-2020基金支出。</vt:lpstr>
      <vt:lpstr>18-2020基金转移支付。</vt:lpstr>
      <vt:lpstr>19-2020国资。</vt:lpstr>
      <vt:lpstr>20-“三公”经费2020</vt:lpstr>
      <vt:lpstr>21-2020重大项目表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今晚吃什么啊</cp:lastModifiedBy>
  <dcterms:created xsi:type="dcterms:W3CDTF">2006-09-13T11:21:00Z</dcterms:created>
  <cp:lastPrinted>2020-04-16T08:18:00Z</cp:lastPrinted>
  <dcterms:modified xsi:type="dcterms:W3CDTF">2024-12-27T00:57:20Z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5BDBC3F9F3DA4F129DAEF027D410C7A6_12</vt:lpwstr>
  </property>
  <property fmtid="{D5CDD505-2E9C-101B-9397-08002B2CF9AE}" pid="3" name="KSOProductBuildVer">
    <vt:lpwstr>2052-12.1.0.19302</vt:lpwstr>
  </property>
</Properties>
</file>