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tabRatio="861" activeTab="9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Sheet1" sheetId="11" state="hidden" r:id="rId11"/>
  </sheets>
  <definedNames/>
  <calcPr fullCalcOnLoad="1" fullPrecision="0"/>
</workbook>
</file>

<file path=xl/sharedStrings.xml><?xml version="1.0" encoding="utf-8"?>
<sst xmlns="http://schemas.openxmlformats.org/spreadsheetml/2006/main" count="403" uniqueCount="253">
  <si>
    <t>附件4</t>
  </si>
  <si>
    <t>2019年两江新区部门预算公开目录</t>
  </si>
  <si>
    <t>编号</t>
  </si>
  <si>
    <t>工作表名</t>
  </si>
  <si>
    <t>2019年两江新区区级部门财政拨款收支预算总表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</si>
  <si>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</si>
  <si>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</si>
  <si>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</si>
  <si>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</si>
  <si>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</si>
  <si>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2019年两江新区区级部门收支预算总表</t>
  </si>
  <si>
    <t>2019年两江新区区级部门收入预算总表</t>
  </si>
  <si>
    <t>2019年两江新区区级部门支出预算总表</t>
  </si>
  <si>
    <t>公开表1</t>
  </si>
  <si>
    <t>单位名称：重庆两江新区第一人民医院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</si>
  <si>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</si>
  <si>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</si>
  <si>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</si>
  <si>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</si>
  <si>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</si>
  <si>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</si>
  <si>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</si>
  <si>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</si>
  <si>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</si>
  <si>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收入总计</t>
  </si>
  <si>
    <t xml:space="preserve">   支出总计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</si>
  <si>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</si>
  <si>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</si>
  <si>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</si>
  <si>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</si>
  <si>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</si>
  <si>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</si>
  <si>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</si>
  <si>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</si>
  <si>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</si>
  <si>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</si>
  <si>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</si>
  <si>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</si>
  <si>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</si>
  <si>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</si>
  <si>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</si>
  <si>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</si>
  <si>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</si>
  <si>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</si>
  <si>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</si>
  <si>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</si>
  <si>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</si>
  <si>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</si>
  <si>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</si>
  <si>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</si>
  <si>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</si>
  <si>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</si>
  <si>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</si>
  <si>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</si>
  <si>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</si>
  <si>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</si>
  <si>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</si>
  <si>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</si>
  <si>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</si>
  <si>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</si>
  <si>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</si>
  <si>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</si>
  <si>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</si>
  <si>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</si>
  <si>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</si>
  <si>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</si>
  <si>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</si>
  <si>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</si>
  <si>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</si>
  <si>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</si>
  <si>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</si>
  <si>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</si>
  <si>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</si>
  <si>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</si>
  <si>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</si>
  <si>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</si>
  <si>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</si>
  <si>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</si>
  <si>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其他行政事业单位离退休支出</t>
  </si>
  <si>
    <t>210</t>
  </si>
  <si>
    <t>卫生健康支出</t>
  </si>
  <si>
    <t>　21002</t>
  </si>
  <si>
    <t>公立医院</t>
  </si>
  <si>
    <t>　　2100201</t>
  </si>
  <si>
    <t xml:space="preserve">  综合医院</t>
  </si>
  <si>
    <t>　21003</t>
  </si>
  <si>
    <t>基层医疗卫生机构</t>
  </si>
  <si>
    <t>　　2100301</t>
  </si>
  <si>
    <t xml:space="preserve">  城市社区卫生机构</t>
  </si>
  <si>
    <t>公共卫生</t>
  </si>
  <si>
    <t xml:space="preserve">  突发公共卫生事件应急处理</t>
  </si>
  <si>
    <t xml:space="preserve">  其他公共卫生支出</t>
  </si>
  <si>
    <t>行政事业单位医疗</t>
  </si>
  <si>
    <t xml:space="preserve">  事业单位医疗</t>
  </si>
  <si>
    <t xml:space="preserve">  其他行政事业单位医疗支出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</si>
  <si>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</si>
  <si>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</si>
  <si>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</si>
  <si>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</si>
  <si>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</si>
  <si>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</si>
  <si>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</si>
  <si>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注：2019年预算数应为预算调整数</t>
  </si>
  <si>
    <t>公开表3</t>
  </si>
  <si>
    <t>单位：元</t>
  </si>
  <si>
    <t>经济分类科目</t>
  </si>
  <si>
    <t>2019年基本支出</t>
  </si>
  <si>
    <t>人员经费</t>
  </si>
  <si>
    <t>公用经费</t>
  </si>
  <si>
    <t>301</t>
  </si>
  <si>
    <t xml:space="preserve">  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</si>
  <si>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</si>
  <si>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</si>
  <si>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</si>
  <si>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</si>
  <si>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</si>
  <si>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</si>
  <si>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</si>
  <si>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</si>
  <si>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</si>
  <si>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</si>
  <si>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</si>
  <si>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</si>
  <si>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</si>
  <si>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</si>
  <si>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</si>
  <si>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</si>
  <si>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</si>
  <si>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 xml:space="preserve">  30399</t>
  </si>
  <si>
    <t xml:space="preserve">  其他对个人和家庭的补助支出</t>
  </si>
  <si>
    <t>公开表4</t>
  </si>
  <si>
    <t>单位名称</t>
  </si>
  <si>
    <t>2018年执行数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</si>
  <si>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</si>
  <si>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</si>
  <si>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</si>
  <si>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</si>
  <si>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</si>
  <si>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</si>
  <si>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重庆两江新区第一人民医院</t>
  </si>
  <si>
    <t>说明:本部门2019年未使用一般公共预算财政拨款安排“三公”经费预算支出</t>
  </si>
  <si>
    <t>公开表5</t>
  </si>
  <si>
    <t>说明:本部门2019年未使用政府性基金预算拨款安排的支出。</t>
  </si>
  <si>
    <t>公开表6</t>
  </si>
  <si>
    <t>说明:本部门2019年未使用国有资本经营预算拨款安排的支出。</t>
  </si>
  <si>
    <t>公开表7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</si>
  <si>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</si>
  <si>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</si>
  <si>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</si>
  <si>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</si>
  <si>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</si>
  <si>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</si>
  <si>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</si>
  <si>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</si>
  <si>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</si>
  <si>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</si>
  <si>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</si>
  <si>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</si>
  <si>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</si>
  <si>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</si>
  <si>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</si>
  <si>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</si>
  <si>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科学技术支出</t>
  </si>
  <si>
    <t>附属单位上缴收入</t>
  </si>
  <si>
    <t>文化体育与传媒支出</t>
  </si>
  <si>
    <t>其他收入</t>
  </si>
  <si>
    <t>社会保险基金支出</t>
  </si>
  <si>
    <t>三、用事业基金弥补收支差额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</si>
  <si>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</si>
  <si>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</si>
  <si>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</si>
  <si>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</si>
  <si>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</si>
  <si>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</si>
  <si>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</si>
  <si>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</si>
  <si>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</si>
  <si>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</si>
  <si>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</si>
  <si>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</si>
  <si>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</si>
  <si>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</si>
  <si>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</si>
  <si>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</si>
  <si>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</si>
  <si>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</si>
  <si>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</si>
  <si>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</si>
  <si>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</si>
  <si>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</si>
  <si>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</si>
  <si>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</si>
  <si>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</si>
  <si>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</si>
  <si>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</si>
  <si>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</si>
  <si>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行政事业单位离退休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</si>
  <si>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</si>
  <si>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</si>
  <si>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</si>
  <si>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>住房改革支出</t>
  </si>
  <si>
    <t xml:space="preserve">  购房补贴</t>
  </si>
  <si>
    <t>公开表9</t>
  </si>
  <si>
    <t>上缴上级支出</t>
  </si>
  <si>
    <t>事业单位经营支出</t>
  </si>
  <si>
    <t>对附属单位补助支出</t>
  </si>
  <si>
    <t>2019年</t>
  </si>
  <si>
    <t>万元</t>
  </si>
  <si>
    <t>2018年</t>
  </si>
  <si>
    <t>增幅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</si>
  <si>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</si>
  <si>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</si>
  <si>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</si>
  <si>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</si>
  <si>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</si>
  <si>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</si>
  <si>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</si>
  <si>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</si>
  <si>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　公立医院</t>
  </si>
  <si>
    <t xml:space="preserve">  21002</t>
  </si>
  <si>
    <t xml:space="preserve">  公立医院</t>
  </si>
  <si>
    <t>　　综合医院</t>
  </si>
  <si>
    <t xml:space="preserve">    2100201</t>
  </si>
  <si>
    <t xml:space="preserve">    综合医院</t>
  </si>
  <si>
    <t>　基层医疗卫生机构</t>
  </si>
  <si>
    <t xml:space="preserve">  21003</t>
  </si>
  <si>
    <t xml:space="preserve">  基层医疗卫生机构  </t>
  </si>
  <si>
    <t>　　城市社区卫生机构</t>
  </si>
  <si>
    <t xml:space="preserve">    2100301</t>
  </si>
  <si>
    <t xml:space="preserve">    城市社区卫生机构</t>
  </si>
  <si>
    <t>　21011</t>
  </si>
  <si>
    <t>　行政事业单位医疗</t>
  </si>
  <si>
    <t xml:space="preserve">  21011</t>
  </si>
  <si>
    <t xml:space="preserve">  行政事业单位医疗</t>
  </si>
  <si>
    <t>　　2101102</t>
  </si>
  <si>
    <t>　　事业单位医疗</t>
  </si>
  <si>
    <t xml:space="preserve">    2101102</t>
  </si>
  <si>
    <t xml:space="preserve">    事业单位医疗</t>
  </si>
  <si>
    <t>　　2101199</t>
  </si>
  <si>
    <t>　　其他行政事业单位医疗支出</t>
  </si>
  <si>
    <t xml:space="preserve">    2101199</t>
  </si>
  <si>
    <t xml:space="preserve">    其他行政事业单位医疗支出</t>
  </si>
  <si>
    <t xml:space="preserve">  21004</t>
  </si>
  <si>
    <t xml:space="preserve">  公共卫生</t>
  </si>
  <si>
    <t xml:space="preserve">    2100499</t>
  </si>
  <si>
    <t>221</t>
  </si>
  <si>
    <t>住房保障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</si>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</sst>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0;\-#,##0.00;#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58"/>
      <name val="宋体"/>
      <family val="0"/>
    </font>
    <font>
      <sz val="10"/>
      <color indexed="63"/>
      <name val="宋体"/>
      <family val="0"/>
    </font>
    <font>
      <sz val="14"/>
      <name val="方正小标宋_GBK"/>
      <family val="4"/>
    </font>
    <font>
      <sz val="9"/>
      <color indexed="63"/>
      <name val="宋体"/>
      <family val="0"/>
    </font>
    <font>
      <b/>
      <sz val="9"/>
      <color indexed="63"/>
      <name val="宋体"/>
      <family val="0"/>
    </font>
    <font>
      <sz val="9"/>
      <color indexed="58"/>
      <name val="宋体"/>
      <family val="0"/>
    </font>
    <font>
      <sz val="14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color indexed="58"/>
      <name val="宋体"/>
      <family val="0"/>
    </font>
    <font>
      <b/>
      <sz val="14"/>
      <color indexed="63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4"/>
      <color indexed="8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_GBK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2" fontId="0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 wrapText="1"/>
    </xf>
    <xf numFmtId="176" fontId="3" fillId="0" borderId="10" xfId="0" applyNumberFormat="1" applyFont="1" applyFill="1" applyBorder="1" applyAlignment="1">
      <alignment horizontal="right" vertical="justify"/>
    </xf>
    <xf numFmtId="176" fontId="4" fillId="0" borderId="10" xfId="63" applyNumberFormat="1" applyFont="1" applyBorder="1" applyAlignment="1">
      <alignment horizontal="left" vertical="center"/>
      <protection/>
    </xf>
    <xf numFmtId="176" fontId="4" fillId="0" borderId="10" xfId="63" applyNumberFormat="1" applyFont="1" applyBorder="1" applyAlignment="1">
      <alignment horizontal="left" vertical="center" shrinkToFit="1"/>
      <protection/>
    </xf>
    <xf numFmtId="176" fontId="2" fillId="0" borderId="10" xfId="0" applyNumberFormat="1" applyFont="1" applyBorder="1" applyAlignment="1">
      <alignment vertical="center"/>
    </xf>
    <xf numFmtId="49" fontId="4" fillId="0" borderId="10" xfId="63" applyNumberFormat="1" applyFont="1" applyBorder="1" applyAlignment="1">
      <alignment horizontal="left" vertical="center"/>
      <protection/>
    </xf>
    <xf numFmtId="0" fontId="4" fillId="0" borderId="10" xfId="63" applyFont="1" applyBorder="1" applyAlignment="1">
      <alignment horizontal="left" vertical="center" shrinkToFit="1"/>
      <protection/>
    </xf>
    <xf numFmtId="176" fontId="3" fillId="0" borderId="10" xfId="0" applyNumberFormat="1" applyFont="1" applyFill="1" applyBorder="1" applyAlignment="1">
      <alignment horizontal="left" vertical="justify"/>
    </xf>
    <xf numFmtId="176" fontId="3" fillId="0" borderId="10" xfId="0" applyNumberFormat="1" applyFont="1" applyFill="1" applyBorder="1" applyAlignment="1">
      <alignment horizontal="left" vertical="justify" wrapText="1"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left" vertical="center" shrinkToFit="1"/>
      <protection/>
    </xf>
    <xf numFmtId="177" fontId="7" fillId="0" borderId="10" xfId="63" applyNumberFormat="1" applyFont="1" applyBorder="1" applyAlignment="1">
      <alignment vertical="center"/>
      <protection/>
    </xf>
    <xf numFmtId="177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177" fontId="6" fillId="0" borderId="10" xfId="63" applyNumberFormat="1" applyFont="1" applyBorder="1" applyAlignment="1">
      <alignment vertical="center"/>
      <protection/>
    </xf>
    <xf numFmtId="0" fontId="8" fillId="0" borderId="10" xfId="0" applyNumberFormat="1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2"/>
    </xf>
    <xf numFmtId="0" fontId="8" fillId="0" borderId="10" xfId="0" applyNumberFormat="1" applyFont="1" applyFill="1" applyBorder="1" applyAlignment="1">
      <alignment horizontal="left" vertical="center" indent="2"/>
    </xf>
    <xf numFmtId="0" fontId="8" fillId="0" borderId="10" xfId="0" applyNumberFormat="1" applyFont="1" applyFill="1" applyBorder="1" applyAlignment="1">
      <alignment horizontal="left" vertical="center"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7" fillId="0" borderId="10" xfId="63" applyNumberFormat="1" applyFont="1" applyBorder="1" applyAlignment="1">
      <alignment horizontal="right" vertical="center"/>
      <protection/>
    </xf>
    <xf numFmtId="177" fontId="7" fillId="0" borderId="10" xfId="63" applyNumberFormat="1" applyFont="1" applyBorder="1" applyAlignment="1">
      <alignment horizontal="right" vertical="center" wrapText="1"/>
      <protection/>
    </xf>
    <xf numFmtId="177" fontId="10" fillId="0" borderId="10" xfId="0" applyNumberFormat="1" applyFont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wrapText="1"/>
    </xf>
    <xf numFmtId="177" fontId="0" fillId="0" borderId="10" xfId="0" applyNumberFormat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177" fontId="6" fillId="0" borderId="10" xfId="63" applyNumberFormat="1" applyFont="1" applyBorder="1" applyAlignment="1">
      <alignment horizontal="right" vertical="center" wrapText="1"/>
      <protection/>
    </xf>
    <xf numFmtId="177" fontId="0" fillId="0" borderId="10" xfId="0" applyNumberForma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178" fontId="7" fillId="0" borderId="10" xfId="63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left" vertical="center"/>
    </xf>
    <xf numFmtId="178" fontId="6" fillId="0" borderId="10" xfId="63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left" vertical="center" indent="1"/>
    </xf>
    <xf numFmtId="178" fontId="6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63" applyFont="1">
      <alignment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6" fillId="0" borderId="10" xfId="63" applyFont="1" applyBorder="1" applyAlignment="1">
      <alignment horizontal="left" vertical="center"/>
      <protection/>
    </xf>
    <xf numFmtId="177" fontId="6" fillId="0" borderId="10" xfId="63" applyNumberFormat="1" applyFont="1" applyBorder="1" applyAlignment="1">
      <alignment horizontal="right" vertical="center"/>
      <protection/>
    </xf>
    <xf numFmtId="0" fontId="6" fillId="0" borderId="10" xfId="63" applyFont="1" applyBorder="1" applyAlignment="1">
      <alignment horizontal="left" vertical="center" indent="1"/>
      <protection/>
    </xf>
    <xf numFmtId="177" fontId="0" fillId="0" borderId="10" xfId="0" applyNumberFormat="1" applyBorder="1" applyAlignment="1">
      <alignment horizontal="right" vertical="center"/>
    </xf>
    <xf numFmtId="0" fontId="6" fillId="0" borderId="10" xfId="63" applyNumberFormat="1" applyFont="1" applyBorder="1" applyAlignment="1">
      <alignment horizontal="left" vertical="center" indent="1"/>
      <protection/>
    </xf>
    <xf numFmtId="0" fontId="0" fillId="0" borderId="10" xfId="0" applyNumberFormat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78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5" fillId="0" borderId="10" xfId="24" applyFont="1" applyBorder="1" applyAlignment="1">
      <alignment horizontal="left" vertical="center" indent="2"/>
    </xf>
    <xf numFmtId="0" fontId="0" fillId="0" borderId="0" xfId="0" applyFill="1" applyAlignment="1">
      <alignment horizontal="center"/>
    </xf>
    <xf numFmtId="49" fontId="4" fillId="0" borderId="10" xfId="63" applyNumberFormat="1" applyFont="1" applyBorder="1" applyAlignment="1" quotePrefix="1">
      <alignment horizontal="left" vertical="center"/>
      <protection/>
    </xf>
    <xf numFmtId="176" fontId="4" fillId="0" borderId="10" xfId="63" applyNumberFormat="1" applyFont="1" applyBorder="1" applyAlignment="1" quotePrefix="1">
      <alignment horizontal="left" vertical="center"/>
      <protection/>
    </xf>
    <xf numFmtId="0" fontId="3" fillId="0" borderId="10" xfId="0" applyFont="1" applyFill="1" applyBorder="1" applyAlignment="1" quotePrefix="1">
      <alignment horizontal="left" vertical="justify"/>
    </xf>
    <xf numFmtId="176" fontId="3" fillId="0" borderId="10" xfId="0" applyNumberFormat="1" applyFont="1" applyFill="1" applyBorder="1" applyAlignment="1" quotePrefix="1">
      <alignment horizontal="left" vertical="justify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6" sqref="B6"/>
    </sheetView>
  </sheetViews>
  <sheetFormatPr defaultColWidth="9.33203125" defaultRowHeight="11.25"/>
  <cols>
    <col min="1" max="1" width="9.33203125" style="109" customWidth="1"/>
    <col min="2" max="2" width="117.66015625" style="0" customWidth="1"/>
  </cols>
  <sheetData>
    <row r="1" ht="19.5" customHeight="1">
      <c r="A1" s="110" t="s">
        <v>0</v>
      </c>
    </row>
    <row r="2" spans="1:2" ht="58.5" customHeight="1">
      <c r="A2" s="111" t="s">
        <v>1</v>
      </c>
      <c r="B2" s="111"/>
    </row>
    <row r="3" spans="1:2" ht="27" customHeight="1">
      <c r="A3" s="112" t="s">
        <v>2</v>
      </c>
      <c r="B3" s="113" t="s">
        <v>3</v>
      </c>
    </row>
    <row r="4" spans="1:2" ht="27" customHeight="1">
      <c r="A4" s="112">
        <v>1</v>
      </c>
      <c r="B4" s="114" t="s">
        <v>4</v>
      </c>
    </row>
    <row r="5" spans="1:2" ht="27" customHeight="1">
      <c r="A5" s="112">
        <v>2</v>
      </c>
      <c r="B5" s="114" t="s">
        <v>5</v>
      </c>
    </row>
    <row r="6" spans="1:2" ht="27" customHeight="1">
      <c r="A6" s="112">
        <v>3</v>
      </c>
      <c r="B6" s="114" t="s">
        <v>6</v>
      </c>
    </row>
    <row r="7" spans="1:2" ht="27" customHeight="1">
      <c r="A7" s="112">
        <v>4</v>
      </c>
      <c r="B7" s="114" t="s">
        <v>7</v>
      </c>
    </row>
    <row r="8" spans="1:2" ht="27" customHeight="1">
      <c r="A8" s="112">
        <v>5</v>
      </c>
      <c r="B8" s="114" t="s">
        <v>8</v>
      </c>
    </row>
    <row r="9" spans="1:2" ht="27" customHeight="1">
      <c r="A9" s="112">
        <v>6</v>
      </c>
      <c r="B9" s="114" t="s">
        <v>9</v>
      </c>
    </row>
    <row r="10" spans="1:2" ht="27" customHeight="1">
      <c r="A10" s="112">
        <v>7</v>
      </c>
      <c r="B10" s="114" t="s">
        <v>10</v>
      </c>
    </row>
    <row r="11" spans="1:2" ht="27" customHeight="1">
      <c r="A11" s="112">
        <v>8</v>
      </c>
      <c r="B11" s="114" t="s">
        <v>11</v>
      </c>
    </row>
    <row r="12" spans="1:2" ht="27" customHeight="1">
      <c r="A12" s="112">
        <v>9</v>
      </c>
      <c r="B12" s="114" t="s">
        <v>12</v>
      </c>
    </row>
    <row r="13" ht="10.5">
      <c r="A13" s="115"/>
    </row>
  </sheetData>
  <sheetProtection/>
  <mergeCells count="1">
    <mergeCell ref="A2:B2"/>
  </mergeCells>
  <printOptions horizontalCentered="1"/>
  <pageMargins left="0.7" right="0.7" top="0.75" bottom="0.75" header="0.3" footer="0.3"/>
  <pageSetup horizontalDpi="600" verticalDpi="600" orientation="landscape" paperSize="9" scale="12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7" sqref="C7"/>
    </sheetView>
  </sheetViews>
  <sheetFormatPr defaultColWidth="9.33203125" defaultRowHeight="11.25"/>
  <cols>
    <col min="1" max="1" width="20" style="0" customWidth="1"/>
    <col min="2" max="2" width="37.5" style="0" customWidth="1"/>
    <col min="3" max="4" width="20.66015625" style="0" customWidth="1"/>
    <col min="5" max="5" width="19.33203125" style="0" customWidth="1"/>
    <col min="6" max="8" width="10.66015625" style="0" customWidth="1"/>
    <col min="10" max="11" width="13" style="0" bestFit="1" customWidth="1"/>
  </cols>
  <sheetData>
    <row r="1" ht="11.25" customHeight="1">
      <c r="A1" s="19" t="s">
        <v>202</v>
      </c>
    </row>
    <row r="2" spans="1:8" ht="30.75" customHeight="1">
      <c r="A2" s="20" t="s">
        <v>12</v>
      </c>
      <c r="B2" s="20"/>
      <c r="C2" s="20"/>
      <c r="D2" s="20"/>
      <c r="E2" s="20"/>
      <c r="F2" s="20"/>
      <c r="G2" s="20"/>
      <c r="H2" s="20"/>
    </row>
    <row r="3" spans="1:8" ht="16.5" customHeight="1">
      <c r="A3" s="21" t="s">
        <v>14</v>
      </c>
      <c r="H3" s="22" t="s">
        <v>15</v>
      </c>
    </row>
    <row r="4" spans="1:8" ht="32.25" customHeight="1">
      <c r="A4" s="23" t="s">
        <v>64</v>
      </c>
      <c r="B4" s="23" t="s">
        <v>65</v>
      </c>
      <c r="C4" s="23" t="s">
        <v>20</v>
      </c>
      <c r="D4" s="23" t="s">
        <v>67</v>
      </c>
      <c r="E4" s="23" t="s">
        <v>68</v>
      </c>
      <c r="F4" s="24" t="s">
        <v>203</v>
      </c>
      <c r="G4" s="24" t="s">
        <v>204</v>
      </c>
      <c r="H4" s="24" t="s">
        <v>205</v>
      </c>
    </row>
    <row r="5" spans="1:8" ht="15.75" customHeight="1">
      <c r="A5" s="25" t="s">
        <v>20</v>
      </c>
      <c r="B5" s="25"/>
      <c r="C5" s="26">
        <f>C6+C11+C22</f>
        <v>129347816.68</v>
      </c>
      <c r="D5" s="26">
        <f>D6+D11+D22</f>
        <v>47417920.47</v>
      </c>
      <c r="E5" s="26">
        <f>E6+E11+E22</f>
        <v>81929896.21</v>
      </c>
      <c r="F5" s="27"/>
      <c r="G5" s="27"/>
      <c r="H5" s="27"/>
    </row>
    <row r="6" spans="1:8" ht="15.75" customHeight="1">
      <c r="A6" s="28" t="s">
        <v>69</v>
      </c>
      <c r="B6" s="29" t="s">
        <v>70</v>
      </c>
      <c r="C6" s="30">
        <f>D6+E6</f>
        <v>7454547.38</v>
      </c>
      <c r="D6" s="30">
        <v>7454547.38</v>
      </c>
      <c r="E6" s="30"/>
      <c r="F6" s="27"/>
      <c r="G6" s="27"/>
      <c r="H6" s="27"/>
    </row>
    <row r="7" spans="1:8" ht="15.75" customHeight="1">
      <c r="A7" s="31">
        <v>20805</v>
      </c>
      <c r="B7" s="29" t="s">
        <v>196</v>
      </c>
      <c r="C7" s="30">
        <f aca="true" t="shared" si="0" ref="C7:C25">D7+E7</f>
        <v>7454547.38</v>
      </c>
      <c r="D7" s="30">
        <v>7454547.38</v>
      </c>
      <c r="E7" s="30"/>
      <c r="F7" s="27"/>
      <c r="G7" s="27"/>
      <c r="H7" s="27"/>
    </row>
    <row r="8" spans="1:8" ht="15.75" customHeight="1">
      <c r="A8" s="32">
        <v>2080505</v>
      </c>
      <c r="B8" s="29" t="s">
        <v>197</v>
      </c>
      <c r="C8" s="30">
        <f t="shared" si="0"/>
        <v>4086030.76</v>
      </c>
      <c r="D8" s="30">
        <v>4086030.76</v>
      </c>
      <c r="E8" s="30"/>
      <c r="F8" s="27"/>
      <c r="G8" s="27"/>
      <c r="H8" s="27"/>
    </row>
    <row r="9" spans="1:8" ht="15.75" customHeight="1">
      <c r="A9" s="33">
        <v>2080506</v>
      </c>
      <c r="B9" s="29" t="s">
        <v>198</v>
      </c>
      <c r="C9" s="30">
        <f t="shared" si="0"/>
        <v>1630984.62</v>
      </c>
      <c r="D9" s="30">
        <v>1630984.62</v>
      </c>
      <c r="E9" s="30"/>
      <c r="F9" s="27"/>
      <c r="G9" s="27"/>
      <c r="H9" s="27"/>
    </row>
    <row r="10" spans="1:8" ht="15.75" customHeight="1">
      <c r="A10" s="33">
        <v>2080599</v>
      </c>
      <c r="B10" s="29" t="s">
        <v>199</v>
      </c>
      <c r="C10" s="30">
        <f t="shared" si="0"/>
        <v>1737532</v>
      </c>
      <c r="D10" s="30">
        <v>1737532</v>
      </c>
      <c r="E10" s="30"/>
      <c r="F10" s="27"/>
      <c r="G10" s="27"/>
      <c r="H10" s="27"/>
    </row>
    <row r="11" spans="1:8" ht="15.75" customHeight="1">
      <c r="A11" s="34">
        <v>210</v>
      </c>
      <c r="B11" s="29" t="s">
        <v>80</v>
      </c>
      <c r="C11" s="30">
        <f t="shared" si="0"/>
        <v>117863047.94</v>
      </c>
      <c r="D11" s="30">
        <f>D12+D14+D16+D19</f>
        <v>35933151.73</v>
      </c>
      <c r="E11" s="30">
        <f>E12+E14+E16</f>
        <v>81929896.21</v>
      </c>
      <c r="F11" s="27"/>
      <c r="G11" s="27"/>
      <c r="H11" s="27"/>
    </row>
    <row r="12" spans="1:8" ht="15.75" customHeight="1">
      <c r="A12" s="31">
        <v>21002</v>
      </c>
      <c r="B12" s="29" t="s">
        <v>82</v>
      </c>
      <c r="C12" s="30">
        <f t="shared" si="0"/>
        <v>45745603.11</v>
      </c>
      <c r="D12" s="30">
        <v>30946092.05</v>
      </c>
      <c r="E12" s="30">
        <v>14799511.06</v>
      </c>
      <c r="F12" s="27"/>
      <c r="G12" s="27"/>
      <c r="H12" s="27"/>
    </row>
    <row r="13" spans="1:8" ht="15.75" customHeight="1">
      <c r="A13" s="32">
        <v>2100201</v>
      </c>
      <c r="B13" s="29" t="s">
        <v>84</v>
      </c>
      <c r="C13" s="30">
        <f t="shared" si="0"/>
        <v>97036477.2</v>
      </c>
      <c r="D13" s="30">
        <v>30946092.05</v>
      </c>
      <c r="E13" s="30">
        <f>E14</f>
        <v>66090385.15</v>
      </c>
      <c r="F13" s="27"/>
      <c r="G13" s="27"/>
      <c r="H13" s="27"/>
    </row>
    <row r="14" spans="1:8" ht="15.75" customHeight="1">
      <c r="A14" s="31">
        <v>21003</v>
      </c>
      <c r="B14" s="29" t="s">
        <v>86</v>
      </c>
      <c r="C14" s="30">
        <f t="shared" si="0"/>
        <v>68950385.15</v>
      </c>
      <c r="D14" s="30">
        <v>2860000</v>
      </c>
      <c r="E14" s="30">
        <v>66090385.15</v>
      </c>
      <c r="F14" s="27"/>
      <c r="G14" s="27"/>
      <c r="H14" s="27"/>
    </row>
    <row r="15" spans="1:8" ht="15.75" customHeight="1">
      <c r="A15" s="32">
        <v>2100301</v>
      </c>
      <c r="B15" s="29" t="s">
        <v>88</v>
      </c>
      <c r="C15" s="30">
        <f t="shared" si="0"/>
        <v>4900000</v>
      </c>
      <c r="D15" s="30">
        <v>2860000</v>
      </c>
      <c r="E15" s="30">
        <f>E16+E17</f>
        <v>2040000</v>
      </c>
      <c r="F15" s="27"/>
      <c r="G15" s="27"/>
      <c r="H15" s="27"/>
    </row>
    <row r="16" spans="1:8" ht="15.75" customHeight="1">
      <c r="A16" s="31">
        <v>21004</v>
      </c>
      <c r="B16" s="29" t="s">
        <v>89</v>
      </c>
      <c r="C16" s="30">
        <f t="shared" si="0"/>
        <v>1040000</v>
      </c>
      <c r="D16" s="35">
        <f>D17+D18</f>
        <v>0</v>
      </c>
      <c r="E16" s="35">
        <f>E17+E18</f>
        <v>1040000</v>
      </c>
      <c r="F16" s="35"/>
      <c r="G16" s="35"/>
      <c r="H16" s="35"/>
    </row>
    <row r="17" spans="1:8" ht="15.75" customHeight="1">
      <c r="A17" s="32">
        <v>2100410</v>
      </c>
      <c r="B17" s="29" t="s">
        <v>90</v>
      </c>
      <c r="C17" s="30">
        <f t="shared" si="0"/>
        <v>1000000</v>
      </c>
      <c r="D17" s="35"/>
      <c r="E17" s="35">
        <v>1000000</v>
      </c>
      <c r="F17" s="35"/>
      <c r="G17" s="35"/>
      <c r="H17" s="35"/>
    </row>
    <row r="18" spans="1:8" ht="15.75" customHeight="1">
      <c r="A18" s="32">
        <v>2100499</v>
      </c>
      <c r="B18" s="29" t="s">
        <v>91</v>
      </c>
      <c r="C18" s="30">
        <f t="shared" si="0"/>
        <v>40000</v>
      </c>
      <c r="D18" s="35"/>
      <c r="E18" s="35">
        <v>40000</v>
      </c>
      <c r="F18" s="35"/>
      <c r="G18" s="35"/>
      <c r="H18" s="35"/>
    </row>
    <row r="19" spans="1:8" ht="15.75" customHeight="1">
      <c r="A19" s="31">
        <v>21011</v>
      </c>
      <c r="B19" s="29" t="s">
        <v>92</v>
      </c>
      <c r="C19" s="30">
        <f t="shared" si="0"/>
        <v>2127059.68</v>
      </c>
      <c r="D19" s="35">
        <f>D20+D21</f>
        <v>2127059.68</v>
      </c>
      <c r="E19" s="35"/>
      <c r="F19" s="35"/>
      <c r="G19" s="35"/>
      <c r="H19" s="35"/>
    </row>
    <row r="20" spans="1:8" ht="15.75" customHeight="1">
      <c r="A20" s="32">
        <v>2101102</v>
      </c>
      <c r="B20" s="29" t="s">
        <v>93</v>
      </c>
      <c r="C20" s="30">
        <f t="shared" si="0"/>
        <v>1727059.68</v>
      </c>
      <c r="D20" s="35">
        <v>1727059.68</v>
      </c>
      <c r="E20" s="35"/>
      <c r="F20" s="35"/>
      <c r="G20" s="35"/>
      <c r="H20" s="35"/>
    </row>
    <row r="21" spans="1:8" ht="15.75" customHeight="1">
      <c r="A21" s="32">
        <v>2101199</v>
      </c>
      <c r="B21" s="29" t="s">
        <v>94</v>
      </c>
      <c r="C21" s="30">
        <f t="shared" si="0"/>
        <v>400000</v>
      </c>
      <c r="D21" s="35">
        <v>400000</v>
      </c>
      <c r="E21" s="35"/>
      <c r="F21" s="35"/>
      <c r="G21" s="35"/>
      <c r="H21" s="35"/>
    </row>
    <row r="22" spans="1:8" ht="15.75" customHeight="1">
      <c r="A22" s="28">
        <v>221</v>
      </c>
      <c r="B22" s="29" t="s">
        <v>95</v>
      </c>
      <c r="C22" s="30">
        <f t="shared" si="0"/>
        <v>4030221.36</v>
      </c>
      <c r="D22" s="35">
        <v>4030221.36</v>
      </c>
      <c r="E22" s="35"/>
      <c r="F22" s="35"/>
      <c r="G22" s="35"/>
      <c r="H22" s="35"/>
    </row>
    <row r="23" spans="1:8" ht="15.75" customHeight="1">
      <c r="A23" s="31">
        <v>22102</v>
      </c>
      <c r="B23" s="29" t="s">
        <v>200</v>
      </c>
      <c r="C23" s="30">
        <f t="shared" si="0"/>
        <v>4030221.36</v>
      </c>
      <c r="D23" s="35">
        <v>4030221.36</v>
      </c>
      <c r="E23" s="35"/>
      <c r="F23" s="35"/>
      <c r="G23" s="35"/>
      <c r="H23" s="35"/>
    </row>
    <row r="24" spans="1:8" ht="15.75" customHeight="1">
      <c r="A24" s="32">
        <v>2210201</v>
      </c>
      <c r="B24" s="29" t="s">
        <v>117</v>
      </c>
      <c r="C24" s="30">
        <f t="shared" si="0"/>
        <v>2918439.36</v>
      </c>
      <c r="D24" s="35">
        <v>2918439.36</v>
      </c>
      <c r="E24" s="35"/>
      <c r="F24" s="35"/>
      <c r="G24" s="35"/>
      <c r="H24" s="35"/>
    </row>
    <row r="25" spans="1:8" ht="10.5">
      <c r="A25" s="32">
        <v>2210203</v>
      </c>
      <c r="B25" s="36" t="s">
        <v>201</v>
      </c>
      <c r="C25" s="30">
        <f t="shared" si="0"/>
        <v>1111782</v>
      </c>
      <c r="D25" s="35">
        <v>1111782</v>
      </c>
      <c r="E25" s="18"/>
      <c r="F25" s="18"/>
      <c r="G25" s="18"/>
      <c r="H25" s="18"/>
    </row>
  </sheetData>
  <sheetProtection/>
  <mergeCells count="1">
    <mergeCell ref="A2:H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C9" sqref="C9"/>
    </sheetView>
  </sheetViews>
  <sheetFormatPr defaultColWidth="9.33203125" defaultRowHeight="11.25"/>
  <cols>
    <col min="1" max="1" width="21.5" style="0" customWidth="1"/>
    <col min="2" max="2" width="42" style="0" customWidth="1"/>
    <col min="3" max="3" width="18" style="0" customWidth="1"/>
    <col min="4" max="4" width="16.83203125" style="0" customWidth="1"/>
    <col min="5" max="5" width="15.33203125" style="0" hidden="1" customWidth="1"/>
    <col min="6" max="6" width="40.66015625" style="0" hidden="1" customWidth="1"/>
    <col min="7" max="7" width="26.5" style="0" customWidth="1"/>
    <col min="8" max="8" width="13" style="0" bestFit="1" customWidth="1"/>
    <col min="9" max="9" width="14.16015625" style="0" bestFit="1" customWidth="1"/>
    <col min="11" max="11" width="13" style="0" bestFit="1" customWidth="1"/>
  </cols>
  <sheetData>
    <row r="1" spans="1:11" ht="12">
      <c r="A1" s="1" t="s">
        <v>206</v>
      </c>
      <c r="B1" s="2"/>
      <c r="C1" s="2"/>
      <c r="D1" s="3" t="s">
        <v>207</v>
      </c>
      <c r="E1" s="1" t="s">
        <v>208</v>
      </c>
      <c r="F1" s="2"/>
      <c r="G1" s="2"/>
      <c r="H1" s="3" t="s">
        <v>207</v>
      </c>
      <c r="I1" s="17" t="s">
        <v>209</v>
      </c>
      <c r="J1" s="18"/>
      <c r="K1" s="18"/>
    </row>
    <row r="2" spans="1:11" ht="12">
      <c r="A2" s="2"/>
      <c r="B2" s="2"/>
      <c r="C2" s="4">
        <v>124809579.24</v>
      </c>
      <c r="D2" s="5">
        <f>C2/10000</f>
        <v>12480.96</v>
      </c>
      <c r="E2" s="4"/>
      <c r="F2" s="4"/>
      <c r="G2" s="4">
        <f>G3+G9+G19</f>
        <v>120297737.8</v>
      </c>
      <c r="H2" s="5">
        <f>G2/10000</f>
        <v>12029.77</v>
      </c>
      <c r="I2" s="5">
        <f>(C2/G2)*100-100</f>
        <v>3.75</v>
      </c>
      <c r="J2" s="18"/>
      <c r="K2" s="18">
        <f>D2-H2</f>
        <v>451.189999999999</v>
      </c>
    </row>
    <row r="3" spans="1:11" ht="12">
      <c r="A3" s="6" t="s">
        <v>69</v>
      </c>
      <c r="B3" s="7" t="s">
        <v>70</v>
      </c>
      <c r="C3" s="8">
        <v>5778436.67</v>
      </c>
      <c r="D3" s="5">
        <f>C3/10000</f>
        <v>577.84</v>
      </c>
      <c r="E3" s="9" t="s">
        <v>69</v>
      </c>
      <c r="F3" s="10" t="s">
        <v>70</v>
      </c>
      <c r="G3" s="11">
        <v>4376735</v>
      </c>
      <c r="H3" s="5">
        <f>G3/10000</f>
        <v>437.67</v>
      </c>
      <c r="I3" s="5">
        <f>(C3/G3)*100-100</f>
        <v>32.03</v>
      </c>
      <c r="J3" s="18"/>
      <c r="K3" s="18">
        <f aca="true" t="shared" si="0" ref="K3:K22">D3-H3</f>
        <v>140.17</v>
      </c>
    </row>
    <row r="4" spans="1:11" ht="12">
      <c r="A4" s="6" t="s">
        <v>71</v>
      </c>
      <c r="B4" s="7" t="s">
        <v>72</v>
      </c>
      <c r="C4" s="8">
        <v>5778436.67</v>
      </c>
      <c r="D4" s="5">
        <f aca="true" t="shared" si="1" ref="D4:D22">C4/10000</f>
        <v>577.84</v>
      </c>
      <c r="E4" s="9" t="s">
        <v>210</v>
      </c>
      <c r="F4" s="10" t="s">
        <v>211</v>
      </c>
      <c r="G4" s="11">
        <v>4376735</v>
      </c>
      <c r="H4" s="5">
        <f aca="true" t="shared" si="2" ref="H4:H22">G4/10000</f>
        <v>437.67</v>
      </c>
      <c r="I4" s="5">
        <f aca="true" t="shared" si="3" ref="I4:I22">(C4/G4)*100-100</f>
        <v>32.03</v>
      </c>
      <c r="J4" s="18"/>
      <c r="K4" s="18">
        <f t="shared" si="0"/>
        <v>140.17</v>
      </c>
    </row>
    <row r="5" spans="1:11" ht="12">
      <c r="A5" s="116" t="s">
        <v>212</v>
      </c>
      <c r="B5" s="13" t="s">
        <v>213</v>
      </c>
      <c r="C5" s="8">
        <v>0</v>
      </c>
      <c r="D5" s="5">
        <f t="shared" si="1"/>
        <v>0</v>
      </c>
      <c r="E5" s="117" t="s">
        <v>212</v>
      </c>
      <c r="F5" s="10" t="s">
        <v>213</v>
      </c>
      <c r="G5" s="11">
        <v>225000</v>
      </c>
      <c r="H5" s="5">
        <f t="shared" si="2"/>
        <v>22.5</v>
      </c>
      <c r="I5" s="5">
        <f t="shared" si="3"/>
        <v>-100</v>
      </c>
      <c r="J5" s="18"/>
      <c r="K5" s="18">
        <f t="shared" si="0"/>
        <v>-22.5</v>
      </c>
    </row>
    <row r="6" spans="1:11" ht="12">
      <c r="A6" s="6" t="s">
        <v>73</v>
      </c>
      <c r="B6" s="7" t="s">
        <v>74</v>
      </c>
      <c r="C6" s="8">
        <v>2886360.48</v>
      </c>
      <c r="D6" s="5">
        <f t="shared" si="1"/>
        <v>288.64</v>
      </c>
      <c r="E6" s="9" t="s">
        <v>214</v>
      </c>
      <c r="F6" s="10" t="s">
        <v>215</v>
      </c>
      <c r="G6" s="11">
        <v>2965525</v>
      </c>
      <c r="H6" s="5">
        <f t="shared" si="2"/>
        <v>296.55</v>
      </c>
      <c r="I6" s="5">
        <f t="shared" si="3"/>
        <v>-2.67</v>
      </c>
      <c r="J6" s="18"/>
      <c r="K6" s="18">
        <f t="shared" si="0"/>
        <v>-7.91000000000003</v>
      </c>
    </row>
    <row r="7" spans="1:11" ht="12">
      <c r="A7" s="6" t="s">
        <v>75</v>
      </c>
      <c r="B7" s="7" t="s">
        <v>76</v>
      </c>
      <c r="C7" s="8">
        <v>1154544.19</v>
      </c>
      <c r="D7" s="5">
        <f t="shared" si="1"/>
        <v>115.45</v>
      </c>
      <c r="E7" s="9" t="s">
        <v>216</v>
      </c>
      <c r="F7" s="10" t="s">
        <v>217</v>
      </c>
      <c r="G7" s="11">
        <v>1186210</v>
      </c>
      <c r="H7" s="5">
        <f t="shared" si="2"/>
        <v>118.62</v>
      </c>
      <c r="I7" s="5">
        <f t="shared" si="3"/>
        <v>-2.67</v>
      </c>
      <c r="J7" s="18"/>
      <c r="K7" s="18">
        <f t="shared" si="0"/>
        <v>-3.17</v>
      </c>
    </row>
    <row r="8" spans="1:11" ht="12">
      <c r="A8" s="6" t="s">
        <v>77</v>
      </c>
      <c r="B8" s="7" t="s">
        <v>78</v>
      </c>
      <c r="C8" s="8">
        <v>1737532</v>
      </c>
      <c r="D8" s="5">
        <f t="shared" si="1"/>
        <v>173.75</v>
      </c>
      <c r="E8" s="14" t="s">
        <v>77</v>
      </c>
      <c r="F8" s="15" t="s">
        <v>78</v>
      </c>
      <c r="G8" s="11">
        <v>0</v>
      </c>
      <c r="H8" s="5">
        <f t="shared" si="2"/>
        <v>0</v>
      </c>
      <c r="I8" s="5"/>
      <c r="J8" s="18"/>
      <c r="K8" s="18">
        <f t="shared" si="0"/>
        <v>173.75</v>
      </c>
    </row>
    <row r="9" spans="1:11" ht="12">
      <c r="A9" s="6" t="s">
        <v>79</v>
      </c>
      <c r="B9" s="7" t="s">
        <v>80</v>
      </c>
      <c r="C9" s="8">
        <v>115365430.09</v>
      </c>
      <c r="D9" s="5">
        <f t="shared" si="1"/>
        <v>11536.54</v>
      </c>
      <c r="E9" s="9">
        <v>210</v>
      </c>
      <c r="F9" s="10" t="s">
        <v>168</v>
      </c>
      <c r="G9" s="11">
        <v>112245785.8</v>
      </c>
      <c r="H9" s="5">
        <f t="shared" si="2"/>
        <v>11224.58</v>
      </c>
      <c r="I9" s="5">
        <f t="shared" si="3"/>
        <v>2.78</v>
      </c>
      <c r="J9" s="18"/>
      <c r="K9" s="18">
        <f t="shared" si="0"/>
        <v>311.960000000001</v>
      </c>
    </row>
    <row r="10" spans="1:11" ht="12">
      <c r="A10" s="6" t="s">
        <v>81</v>
      </c>
      <c r="B10" s="7" t="s">
        <v>218</v>
      </c>
      <c r="C10" s="8">
        <v>84257009.85</v>
      </c>
      <c r="D10" s="5">
        <f t="shared" si="1"/>
        <v>8425.7</v>
      </c>
      <c r="E10" s="9" t="s">
        <v>219</v>
      </c>
      <c r="F10" s="10" t="s">
        <v>220</v>
      </c>
      <c r="G10" s="11">
        <v>84539485</v>
      </c>
      <c r="H10" s="5">
        <f t="shared" si="2"/>
        <v>8453.95</v>
      </c>
      <c r="I10" s="5">
        <f t="shared" si="3"/>
        <v>-0.33</v>
      </c>
      <c r="J10" s="18"/>
      <c r="K10" s="18">
        <f t="shared" si="0"/>
        <v>-28.25</v>
      </c>
    </row>
    <row r="11" spans="1:11" ht="12">
      <c r="A11" s="6" t="s">
        <v>83</v>
      </c>
      <c r="B11" s="7" t="s">
        <v>221</v>
      </c>
      <c r="C11" s="8">
        <v>84257009.85</v>
      </c>
      <c r="D11" s="5">
        <f t="shared" si="1"/>
        <v>8425.7</v>
      </c>
      <c r="E11" s="9" t="s">
        <v>222</v>
      </c>
      <c r="F11" s="10" t="s">
        <v>223</v>
      </c>
      <c r="G11" s="11">
        <v>84539485</v>
      </c>
      <c r="H11" s="5">
        <f t="shared" si="2"/>
        <v>8453.95</v>
      </c>
      <c r="I11" s="5">
        <f t="shared" si="3"/>
        <v>-0.33</v>
      </c>
      <c r="J11" s="18"/>
      <c r="K11" s="18">
        <f t="shared" si="0"/>
        <v>-28.25</v>
      </c>
    </row>
    <row r="12" spans="1:11" ht="12">
      <c r="A12" s="6" t="s">
        <v>85</v>
      </c>
      <c r="B12" s="7" t="s">
        <v>224</v>
      </c>
      <c r="C12" s="8">
        <v>28977400</v>
      </c>
      <c r="D12" s="5">
        <f t="shared" si="1"/>
        <v>2897.74</v>
      </c>
      <c r="E12" s="9" t="s">
        <v>225</v>
      </c>
      <c r="F12" s="10" t="s">
        <v>226</v>
      </c>
      <c r="G12" s="11">
        <v>25586454.8</v>
      </c>
      <c r="H12" s="5">
        <f t="shared" si="2"/>
        <v>2558.65</v>
      </c>
      <c r="I12" s="5">
        <f t="shared" si="3"/>
        <v>13.25</v>
      </c>
      <c r="J12" s="18"/>
      <c r="K12" s="18">
        <f t="shared" si="0"/>
        <v>339.09</v>
      </c>
    </row>
    <row r="13" spans="1:11" ht="12">
      <c r="A13" s="6" t="s">
        <v>87</v>
      </c>
      <c r="B13" s="7" t="s">
        <v>227</v>
      </c>
      <c r="C13" s="8">
        <v>28977400</v>
      </c>
      <c r="D13" s="5">
        <f t="shared" si="1"/>
        <v>2897.74</v>
      </c>
      <c r="E13" s="9" t="s">
        <v>228</v>
      </c>
      <c r="F13" s="10" t="s">
        <v>229</v>
      </c>
      <c r="G13" s="11">
        <v>25586454.8</v>
      </c>
      <c r="H13" s="5">
        <f t="shared" si="2"/>
        <v>2558.65</v>
      </c>
      <c r="I13" s="5">
        <f t="shared" si="3"/>
        <v>13.25</v>
      </c>
      <c r="J13" s="18"/>
      <c r="K13" s="18">
        <f t="shared" si="0"/>
        <v>339.09</v>
      </c>
    </row>
    <row r="14" spans="1:11" ht="12">
      <c r="A14" s="6" t="s">
        <v>230</v>
      </c>
      <c r="B14" s="7" t="s">
        <v>231</v>
      </c>
      <c r="C14" s="8">
        <v>2111020.24</v>
      </c>
      <c r="D14" s="5">
        <f t="shared" si="1"/>
        <v>211.1</v>
      </c>
      <c r="E14" s="117" t="s">
        <v>232</v>
      </c>
      <c r="F14" s="16" t="s">
        <v>233</v>
      </c>
      <c r="G14" s="11">
        <v>2119846</v>
      </c>
      <c r="H14" s="5">
        <f t="shared" si="2"/>
        <v>211.98</v>
      </c>
      <c r="I14" s="5">
        <f t="shared" si="3"/>
        <v>-0.42</v>
      </c>
      <c r="J14" s="18"/>
      <c r="K14" s="18">
        <f t="shared" si="0"/>
        <v>-0.879999999999996</v>
      </c>
    </row>
    <row r="15" spans="1:11" ht="12">
      <c r="A15" s="6" t="s">
        <v>234</v>
      </c>
      <c r="B15" s="7" t="s">
        <v>235</v>
      </c>
      <c r="C15" s="8">
        <v>1711020.24</v>
      </c>
      <c r="D15" s="5">
        <f t="shared" si="1"/>
        <v>171.1</v>
      </c>
      <c r="E15" s="9" t="s">
        <v>236</v>
      </c>
      <c r="F15" s="16" t="s">
        <v>237</v>
      </c>
      <c r="G15" s="11">
        <v>1787240</v>
      </c>
      <c r="H15" s="5">
        <f t="shared" si="2"/>
        <v>178.72</v>
      </c>
      <c r="I15" s="5">
        <f t="shared" si="3"/>
        <v>-4.26</v>
      </c>
      <c r="J15" s="18"/>
      <c r="K15" s="18">
        <f t="shared" si="0"/>
        <v>-7.62000000000001</v>
      </c>
    </row>
    <row r="16" spans="1:11" ht="12">
      <c r="A16" s="6" t="s">
        <v>238</v>
      </c>
      <c r="B16" s="7" t="s">
        <v>239</v>
      </c>
      <c r="C16" s="8">
        <v>400000</v>
      </c>
      <c r="D16" s="5">
        <f t="shared" si="1"/>
        <v>40</v>
      </c>
      <c r="E16" s="9" t="s">
        <v>240</v>
      </c>
      <c r="F16" s="16" t="s">
        <v>241</v>
      </c>
      <c r="G16" s="11">
        <v>332606</v>
      </c>
      <c r="H16" s="5">
        <f t="shared" si="2"/>
        <v>33.26</v>
      </c>
      <c r="I16" s="5">
        <f t="shared" si="3"/>
        <v>20.26</v>
      </c>
      <c r="J16" s="18"/>
      <c r="K16" s="18">
        <f t="shared" si="0"/>
        <v>6.74</v>
      </c>
    </row>
    <row r="17" spans="1:11" ht="12">
      <c r="A17" s="118" t="s">
        <v>242</v>
      </c>
      <c r="B17" s="7" t="s">
        <v>243</v>
      </c>
      <c r="C17" s="8">
        <v>20000</v>
      </c>
      <c r="D17" s="5">
        <f t="shared" si="1"/>
        <v>2</v>
      </c>
      <c r="E17" s="119" t="s">
        <v>242</v>
      </c>
      <c r="F17" s="15" t="s">
        <v>243</v>
      </c>
      <c r="G17" s="11">
        <v>0</v>
      </c>
      <c r="H17" s="5">
        <f t="shared" si="2"/>
        <v>0</v>
      </c>
      <c r="I17" s="5"/>
      <c r="J17" s="18"/>
      <c r="K17" s="18">
        <f t="shared" si="0"/>
        <v>2</v>
      </c>
    </row>
    <row r="18" spans="1:11" ht="12">
      <c r="A18" s="118" t="s">
        <v>244</v>
      </c>
      <c r="B18" s="7" t="s">
        <v>91</v>
      </c>
      <c r="C18" s="8">
        <v>20000</v>
      </c>
      <c r="D18" s="5">
        <f t="shared" si="1"/>
        <v>2</v>
      </c>
      <c r="E18" s="119" t="s">
        <v>244</v>
      </c>
      <c r="F18" s="15" t="s">
        <v>91</v>
      </c>
      <c r="G18" s="11">
        <v>0</v>
      </c>
      <c r="H18" s="5">
        <f t="shared" si="2"/>
        <v>0</v>
      </c>
      <c r="I18" s="5"/>
      <c r="J18" s="18"/>
      <c r="K18" s="18">
        <f t="shared" si="0"/>
        <v>2</v>
      </c>
    </row>
    <row r="19" spans="1:11" ht="12">
      <c r="A19" s="6" t="s">
        <v>245</v>
      </c>
      <c r="B19" s="7" t="s">
        <v>95</v>
      </c>
      <c r="C19" s="8">
        <v>3665712.48</v>
      </c>
      <c r="D19" s="5">
        <f t="shared" si="1"/>
        <v>366.57</v>
      </c>
      <c r="E19" s="16" t="s">
        <v>245</v>
      </c>
      <c r="F19" s="16" t="s">
        <v>246</v>
      </c>
      <c r="G19" s="11">
        <v>3675217</v>
      </c>
      <c r="H19" s="5">
        <f t="shared" si="2"/>
        <v>367.52</v>
      </c>
      <c r="I19" s="5">
        <f t="shared" si="3"/>
        <v>-0.26</v>
      </c>
      <c r="J19" s="18"/>
      <c r="K19" s="18">
        <f t="shared" si="0"/>
        <v>-0.949999999999989</v>
      </c>
    </row>
    <row r="20" spans="1:11" ht="12">
      <c r="A20" s="6" t="s">
        <v>96</v>
      </c>
      <c r="B20" s="7" t="s">
        <v>97</v>
      </c>
      <c r="C20" s="8">
        <v>3665712.48</v>
      </c>
      <c r="D20" s="5">
        <f t="shared" si="1"/>
        <v>366.57</v>
      </c>
      <c r="E20" s="16" t="s">
        <v>247</v>
      </c>
      <c r="F20" s="16" t="s">
        <v>248</v>
      </c>
      <c r="G20" s="11">
        <v>3675217</v>
      </c>
      <c r="H20" s="5">
        <f t="shared" si="2"/>
        <v>367.52</v>
      </c>
      <c r="I20" s="5">
        <f t="shared" si="3"/>
        <v>-0.26</v>
      </c>
      <c r="J20" s="18"/>
      <c r="K20" s="18">
        <f t="shared" si="0"/>
        <v>-0.949999999999989</v>
      </c>
    </row>
    <row r="21" spans="1:11" ht="12">
      <c r="A21" s="6" t="s">
        <v>98</v>
      </c>
      <c r="B21" s="7" t="s">
        <v>99</v>
      </c>
      <c r="C21" s="8">
        <v>2886360.48</v>
      </c>
      <c r="D21" s="5">
        <f t="shared" si="1"/>
        <v>288.64</v>
      </c>
      <c r="E21" s="16" t="s">
        <v>249</v>
      </c>
      <c r="F21" s="16" t="s">
        <v>250</v>
      </c>
      <c r="G21" s="11">
        <v>2965525</v>
      </c>
      <c r="H21" s="5">
        <f t="shared" si="2"/>
        <v>296.55</v>
      </c>
      <c r="I21" s="5">
        <f t="shared" si="3"/>
        <v>-2.67</v>
      </c>
      <c r="J21" s="18"/>
      <c r="K21" s="18">
        <f t="shared" si="0"/>
        <v>-7.91000000000003</v>
      </c>
    </row>
    <row r="22" spans="1:11" ht="12">
      <c r="A22" s="6" t="s">
        <v>100</v>
      </c>
      <c r="B22" s="7" t="s">
        <v>101</v>
      </c>
      <c r="C22" s="8">
        <v>779352</v>
      </c>
      <c r="D22" s="5">
        <f t="shared" si="1"/>
        <v>77.94</v>
      </c>
      <c r="E22" s="16" t="s">
        <v>251</v>
      </c>
      <c r="F22" s="16" t="s">
        <v>252</v>
      </c>
      <c r="G22" s="11">
        <v>709692</v>
      </c>
      <c r="H22" s="5">
        <f t="shared" si="2"/>
        <v>70.97</v>
      </c>
      <c r="I22" s="5">
        <f t="shared" si="3"/>
        <v>9.82</v>
      </c>
      <c r="J22" s="18"/>
      <c r="K22" s="18">
        <f t="shared" si="0"/>
        <v>6.97</v>
      </c>
    </row>
  </sheetData>
  <sheetProtection/>
  <mergeCells count="2">
    <mergeCell ref="A1:C1"/>
    <mergeCell ref="E1:G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workbookViewId="0" topLeftCell="A19">
      <selection activeCell="D9" sqref="D9"/>
    </sheetView>
  </sheetViews>
  <sheetFormatPr defaultColWidth="9.33203125" defaultRowHeight="11.25"/>
  <cols>
    <col min="1" max="1" width="36.66015625" style="0" customWidth="1"/>
    <col min="2" max="2" width="19.33203125" style="0" bestFit="1" customWidth="1"/>
    <col min="3" max="3" width="27.66015625" style="0" customWidth="1"/>
    <col min="4" max="4" width="19.33203125" style="0" bestFit="1" customWidth="1"/>
    <col min="5" max="5" width="23.66015625" style="0" bestFit="1" customWidth="1"/>
    <col min="6" max="6" width="13.16015625" style="37" customWidth="1"/>
    <col min="7" max="7" width="12.5" style="37" customWidth="1"/>
    <col min="9" max="9" width="12" style="0" bestFit="1" customWidth="1"/>
  </cols>
  <sheetData>
    <row r="1" ht="10.5">
      <c r="A1" s="19" t="s">
        <v>13</v>
      </c>
    </row>
    <row r="2" spans="1:7" ht="24.75" customHeight="1">
      <c r="A2" s="101" t="s">
        <v>4</v>
      </c>
      <c r="B2" s="101"/>
      <c r="C2" s="101"/>
      <c r="D2" s="101"/>
      <c r="E2" s="101"/>
      <c r="F2" s="102"/>
      <c r="G2" s="102"/>
    </row>
    <row r="3" spans="1:7" s="66" customFormat="1" ht="10.5">
      <c r="A3" s="103" t="s">
        <v>14</v>
      </c>
      <c r="B3" s="104"/>
      <c r="C3" s="104"/>
      <c r="D3" s="104"/>
      <c r="E3" s="104"/>
      <c r="F3" s="105" t="s">
        <v>15</v>
      </c>
      <c r="G3" s="105"/>
    </row>
    <row r="4" spans="1:7" ht="14.25" customHeight="1">
      <c r="A4" s="106" t="s">
        <v>16</v>
      </c>
      <c r="B4" s="106"/>
      <c r="C4" s="106" t="s">
        <v>17</v>
      </c>
      <c r="D4" s="106"/>
      <c r="E4" s="106"/>
      <c r="F4" s="107"/>
      <c r="G4" s="107"/>
    </row>
    <row r="5" spans="1:7" s="100" customFormat="1" ht="21">
      <c r="A5" s="23" t="s">
        <v>18</v>
      </c>
      <c r="B5" s="24" t="s">
        <v>19</v>
      </c>
      <c r="C5" s="24" t="s">
        <v>18</v>
      </c>
      <c r="D5" s="24" t="s">
        <v>20</v>
      </c>
      <c r="E5" s="23" t="s">
        <v>21</v>
      </c>
      <c r="F5" s="24" t="s">
        <v>22</v>
      </c>
      <c r="G5" s="24" t="s">
        <v>23</v>
      </c>
    </row>
    <row r="6" spans="1:7" ht="14.25" customHeight="1">
      <c r="A6" s="23" t="s">
        <v>24</v>
      </c>
      <c r="B6" s="69">
        <f>B7+B12</f>
        <v>129347816.68</v>
      </c>
      <c r="C6" s="23" t="s">
        <v>25</v>
      </c>
      <c r="D6" s="69">
        <f>D7+D36</f>
        <v>129347816.68</v>
      </c>
      <c r="E6" s="69">
        <f>E7+E36</f>
        <v>129347816.68</v>
      </c>
      <c r="F6" s="108"/>
      <c r="G6" s="108"/>
    </row>
    <row r="7" spans="1:7" ht="14.25" customHeight="1">
      <c r="A7" s="70" t="s">
        <v>26</v>
      </c>
      <c r="B7" s="71">
        <f>B8+B9+B10</f>
        <v>121616154.18</v>
      </c>
      <c r="C7" s="85" t="s">
        <v>27</v>
      </c>
      <c r="D7" s="71">
        <f>SUM(D8:D35)</f>
        <v>129347816.68</v>
      </c>
      <c r="E7" s="71">
        <f>SUM(E8:E35)</f>
        <v>129347816.68</v>
      </c>
      <c r="F7" s="108"/>
      <c r="G7" s="108"/>
    </row>
    <row r="8" spans="1:7" ht="14.25" customHeight="1">
      <c r="A8" s="70" t="s">
        <v>28</v>
      </c>
      <c r="B8" s="71">
        <v>121616154.18</v>
      </c>
      <c r="C8" s="72" t="s">
        <v>29</v>
      </c>
      <c r="D8" s="71"/>
      <c r="E8" s="71"/>
      <c r="F8" s="108"/>
      <c r="G8" s="108"/>
    </row>
    <row r="9" spans="1:7" ht="14.25" customHeight="1">
      <c r="A9" s="70" t="s">
        <v>30</v>
      </c>
      <c r="B9" s="73"/>
      <c r="C9" s="72" t="s">
        <v>31</v>
      </c>
      <c r="D9" s="73"/>
      <c r="E9" s="73"/>
      <c r="F9" s="108"/>
      <c r="G9" s="108"/>
    </row>
    <row r="10" spans="1:7" ht="14.25" customHeight="1">
      <c r="A10" s="70" t="s">
        <v>32</v>
      </c>
      <c r="B10" s="73"/>
      <c r="C10" s="72" t="s">
        <v>33</v>
      </c>
      <c r="D10" s="73"/>
      <c r="E10" s="73"/>
      <c r="F10" s="108"/>
      <c r="G10" s="108"/>
    </row>
    <row r="11" spans="1:7" ht="14.25" customHeight="1">
      <c r="A11" s="70"/>
      <c r="B11" s="73"/>
      <c r="C11" s="72" t="s">
        <v>34</v>
      </c>
      <c r="D11" s="73"/>
      <c r="E11" s="73"/>
      <c r="F11" s="108"/>
      <c r="G11" s="108"/>
    </row>
    <row r="12" spans="1:7" ht="14.25" customHeight="1">
      <c r="A12" s="70" t="s">
        <v>35</v>
      </c>
      <c r="B12" s="73">
        <f>B13+B14+B15</f>
        <v>7731662.5</v>
      </c>
      <c r="C12" s="72" t="s">
        <v>36</v>
      </c>
      <c r="D12" s="73"/>
      <c r="E12" s="73"/>
      <c r="F12" s="108"/>
      <c r="G12" s="108"/>
    </row>
    <row r="13" spans="1:7" ht="14.25" customHeight="1">
      <c r="A13" s="70" t="s">
        <v>28</v>
      </c>
      <c r="B13" s="73">
        <v>7731662.5</v>
      </c>
      <c r="C13" s="72" t="s">
        <v>37</v>
      </c>
      <c r="D13" s="73"/>
      <c r="E13" s="73"/>
      <c r="F13" s="108"/>
      <c r="G13" s="108"/>
    </row>
    <row r="14" spans="1:7" ht="14.25" customHeight="1">
      <c r="A14" s="70" t="s">
        <v>30</v>
      </c>
      <c r="B14" s="73"/>
      <c r="C14" s="72" t="s">
        <v>38</v>
      </c>
      <c r="D14" s="73"/>
      <c r="E14" s="73"/>
      <c r="F14" s="108"/>
      <c r="G14" s="108"/>
    </row>
    <row r="15" spans="1:7" ht="14.25" customHeight="1">
      <c r="A15" s="70" t="s">
        <v>32</v>
      </c>
      <c r="B15" s="73"/>
      <c r="C15" s="72" t="s">
        <v>39</v>
      </c>
      <c r="D15" s="71">
        <v>7454547.38</v>
      </c>
      <c r="E15" s="71">
        <v>7454547.38</v>
      </c>
      <c r="F15" s="108"/>
      <c r="G15" s="108"/>
    </row>
    <row r="16" spans="1:7" ht="14.25" customHeight="1">
      <c r="A16" s="70"/>
      <c r="B16" s="73"/>
      <c r="C16" s="72" t="s">
        <v>40</v>
      </c>
      <c r="D16" s="73"/>
      <c r="E16" s="73"/>
      <c r="F16" s="108"/>
      <c r="G16" s="108"/>
    </row>
    <row r="17" spans="1:7" ht="14.25" customHeight="1">
      <c r="A17" s="70"/>
      <c r="B17" s="73"/>
      <c r="C17" s="72" t="s">
        <v>41</v>
      </c>
      <c r="D17" s="71">
        <v>117863047.94</v>
      </c>
      <c r="E17" s="71">
        <v>117863047.94</v>
      </c>
      <c r="F17" s="108"/>
      <c r="G17" s="108"/>
    </row>
    <row r="18" spans="1:7" ht="14.25" customHeight="1">
      <c r="A18" s="70"/>
      <c r="B18" s="73"/>
      <c r="C18" s="72" t="s">
        <v>42</v>
      </c>
      <c r="D18" s="73"/>
      <c r="E18" s="73"/>
      <c r="F18" s="108"/>
      <c r="G18" s="108"/>
    </row>
    <row r="19" spans="1:7" ht="14.25" customHeight="1">
      <c r="A19" s="70"/>
      <c r="B19" s="73"/>
      <c r="C19" s="72" t="s">
        <v>43</v>
      </c>
      <c r="D19" s="73"/>
      <c r="E19" s="73"/>
      <c r="F19" s="108"/>
      <c r="G19" s="108"/>
    </row>
    <row r="20" spans="1:7" ht="14.25" customHeight="1">
      <c r="A20" s="70"/>
      <c r="B20" s="73"/>
      <c r="C20" s="72" t="s">
        <v>44</v>
      </c>
      <c r="D20" s="73"/>
      <c r="E20" s="73"/>
      <c r="F20" s="108"/>
      <c r="G20" s="108"/>
    </row>
    <row r="21" spans="1:7" ht="14.25" customHeight="1">
      <c r="A21" s="70"/>
      <c r="B21" s="73"/>
      <c r="C21" s="72" t="s">
        <v>45</v>
      </c>
      <c r="D21" s="73"/>
      <c r="E21" s="73"/>
      <c r="F21" s="108"/>
      <c r="G21" s="108"/>
    </row>
    <row r="22" spans="1:7" ht="14.25" customHeight="1">
      <c r="A22" s="70"/>
      <c r="B22" s="73"/>
      <c r="C22" s="72" t="s">
        <v>46</v>
      </c>
      <c r="D22" s="73"/>
      <c r="E22" s="73"/>
      <c r="F22" s="108"/>
      <c r="G22" s="108"/>
    </row>
    <row r="23" spans="1:7" ht="14.25" customHeight="1">
      <c r="A23" s="70"/>
      <c r="B23" s="73"/>
      <c r="C23" s="72" t="s">
        <v>47</v>
      </c>
      <c r="D23" s="73"/>
      <c r="E23" s="73"/>
      <c r="F23" s="108"/>
      <c r="G23" s="108"/>
    </row>
    <row r="24" spans="1:7" ht="14.25" customHeight="1">
      <c r="A24" s="70"/>
      <c r="B24" s="73"/>
      <c r="C24" s="72" t="s">
        <v>48</v>
      </c>
      <c r="D24" s="73"/>
      <c r="E24" s="73"/>
      <c r="F24" s="108"/>
      <c r="G24" s="108"/>
    </row>
    <row r="25" spans="1:7" ht="14.25" customHeight="1">
      <c r="A25" s="70"/>
      <c r="B25" s="73"/>
      <c r="C25" s="72" t="s">
        <v>49</v>
      </c>
      <c r="D25" s="73"/>
      <c r="E25" s="73"/>
      <c r="F25" s="108"/>
      <c r="G25" s="108"/>
    </row>
    <row r="26" spans="1:7" ht="14.25" customHeight="1">
      <c r="A26" s="70"/>
      <c r="B26" s="73"/>
      <c r="C26" s="72" t="s">
        <v>50</v>
      </c>
      <c r="D26" s="73"/>
      <c r="E26" s="73"/>
      <c r="F26" s="108"/>
      <c r="G26" s="108"/>
    </row>
    <row r="27" spans="1:7" ht="14.25" customHeight="1">
      <c r="A27" s="70"/>
      <c r="B27" s="73"/>
      <c r="C27" s="72" t="s">
        <v>51</v>
      </c>
      <c r="D27" s="73">
        <v>4030221.36</v>
      </c>
      <c r="E27" s="73">
        <v>4030221.36</v>
      </c>
      <c r="F27" s="108"/>
      <c r="G27" s="108"/>
    </row>
    <row r="28" spans="1:7" ht="14.25" customHeight="1">
      <c r="A28" s="70"/>
      <c r="B28" s="73"/>
      <c r="C28" s="72" t="s">
        <v>52</v>
      </c>
      <c r="D28" s="73"/>
      <c r="E28" s="73"/>
      <c r="F28" s="108"/>
      <c r="G28" s="108"/>
    </row>
    <row r="29" spans="1:7" ht="14.25" customHeight="1">
      <c r="A29" s="70"/>
      <c r="B29" s="73"/>
      <c r="C29" s="72" t="s">
        <v>53</v>
      </c>
      <c r="D29" s="73"/>
      <c r="E29" s="73"/>
      <c r="F29" s="108"/>
      <c r="G29" s="108"/>
    </row>
    <row r="30" spans="1:7" ht="14.25" customHeight="1">
      <c r="A30" s="70"/>
      <c r="B30" s="73"/>
      <c r="C30" s="72" t="s">
        <v>54</v>
      </c>
      <c r="D30" s="73"/>
      <c r="E30" s="73"/>
      <c r="F30" s="108"/>
      <c r="G30" s="108"/>
    </row>
    <row r="31" spans="1:7" ht="14.25" customHeight="1">
      <c r="A31" s="70"/>
      <c r="B31" s="73"/>
      <c r="C31" s="72" t="s">
        <v>55</v>
      </c>
      <c r="D31" s="73"/>
      <c r="E31" s="73"/>
      <c r="F31" s="108"/>
      <c r="G31" s="108"/>
    </row>
    <row r="32" spans="1:7" ht="14.25" customHeight="1">
      <c r="A32" s="70"/>
      <c r="B32" s="73"/>
      <c r="C32" s="72" t="s">
        <v>56</v>
      </c>
      <c r="D32" s="73"/>
      <c r="E32" s="73"/>
      <c r="F32" s="108"/>
      <c r="G32" s="108"/>
    </row>
    <row r="33" spans="1:7" ht="14.25" customHeight="1">
      <c r="A33" s="70"/>
      <c r="B33" s="73"/>
      <c r="C33" s="72" t="s">
        <v>57</v>
      </c>
      <c r="D33" s="73"/>
      <c r="E33" s="73"/>
      <c r="F33" s="108"/>
      <c r="G33" s="108"/>
    </row>
    <row r="34" spans="1:7" ht="14.25" customHeight="1">
      <c r="A34" s="70"/>
      <c r="B34" s="73"/>
      <c r="C34" s="72" t="s">
        <v>58</v>
      </c>
      <c r="D34" s="73"/>
      <c r="E34" s="73"/>
      <c r="F34" s="108"/>
      <c r="G34" s="108"/>
    </row>
    <row r="35" spans="1:7" ht="14.25" customHeight="1">
      <c r="A35" s="70"/>
      <c r="B35" s="73"/>
      <c r="C35" s="72" t="s">
        <v>59</v>
      </c>
      <c r="D35" s="73"/>
      <c r="E35" s="73"/>
      <c r="F35" s="108"/>
      <c r="G35" s="108"/>
    </row>
    <row r="36" spans="1:7" ht="14.25" customHeight="1">
      <c r="A36" s="70"/>
      <c r="B36" s="73"/>
      <c r="C36" s="70" t="s">
        <v>60</v>
      </c>
      <c r="D36" s="73"/>
      <c r="E36" s="73"/>
      <c r="F36" s="108"/>
      <c r="G36" s="108"/>
    </row>
  </sheetData>
  <sheetProtection/>
  <mergeCells count="4">
    <mergeCell ref="A2:G2"/>
    <mergeCell ref="F3:G3"/>
    <mergeCell ref="A4:B4"/>
    <mergeCell ref="C4:G4"/>
  </mergeCells>
  <printOptions horizontalCentered="1"/>
  <pageMargins left="0.39" right="0.39" top="0.39" bottom="0.2" header="0" footer="0"/>
  <pageSetup fitToHeight="1" fitToWidth="1" horizontalDpi="600" verticalDpi="600" orientation="landscape" paperSize="9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4" sqref="A4:E5"/>
    </sheetView>
  </sheetViews>
  <sheetFormatPr defaultColWidth="9.33203125" defaultRowHeight="11.25"/>
  <cols>
    <col min="1" max="1" width="13.66015625" style="0" customWidth="1"/>
    <col min="2" max="2" width="39.33203125" style="0" customWidth="1"/>
    <col min="3" max="3" width="20.66015625" style="0" customWidth="1"/>
    <col min="4" max="5" width="19.33203125" style="0" customWidth="1"/>
    <col min="7" max="7" width="13" style="0" bestFit="1" customWidth="1"/>
    <col min="8" max="8" width="12" style="0" bestFit="1" customWidth="1"/>
    <col min="9" max="9" width="13" style="0" bestFit="1" customWidth="1"/>
    <col min="11" max="12" width="13" style="0" bestFit="1" customWidth="1"/>
  </cols>
  <sheetData>
    <row r="1" spans="1:5" ht="10.5">
      <c r="A1" s="81" t="s">
        <v>61</v>
      </c>
      <c r="B1" s="39"/>
      <c r="C1" s="39"/>
      <c r="D1" s="39"/>
      <c r="E1" s="39"/>
    </row>
    <row r="2" spans="1:5" ht="18">
      <c r="A2" s="42" t="s">
        <v>5</v>
      </c>
      <c r="B2" s="42"/>
      <c r="C2" s="42"/>
      <c r="D2" s="42"/>
      <c r="E2" s="42"/>
    </row>
    <row r="3" spans="1:4" s="66" customFormat="1" ht="10.5">
      <c r="A3" s="96" t="s">
        <v>14</v>
      </c>
      <c r="B3" s="67"/>
      <c r="C3" s="75"/>
      <c r="D3" s="75"/>
    </row>
    <row r="4" spans="1:5" s="66" customFormat="1" ht="21" customHeight="1">
      <c r="A4" s="97" t="s">
        <v>62</v>
      </c>
      <c r="B4" s="97"/>
      <c r="C4" s="97" t="s">
        <v>63</v>
      </c>
      <c r="D4" s="97"/>
      <c r="E4" s="97"/>
    </row>
    <row r="5" spans="1:5" s="66" customFormat="1" ht="21.75" customHeight="1">
      <c r="A5" s="97" t="s">
        <v>64</v>
      </c>
      <c r="B5" s="97" t="s">
        <v>65</v>
      </c>
      <c r="C5" s="97" t="s">
        <v>66</v>
      </c>
      <c r="D5" s="97" t="s">
        <v>67</v>
      </c>
      <c r="E5" s="97" t="s">
        <v>68</v>
      </c>
    </row>
    <row r="6" spans="1:5" ht="15" customHeight="1">
      <c r="A6" s="77"/>
      <c r="B6" s="45" t="s">
        <v>20</v>
      </c>
      <c r="C6" s="50">
        <f aca="true" t="shared" si="0" ref="C6:C11">D6+E6</f>
        <v>129347816.68</v>
      </c>
      <c r="D6" s="50">
        <f>D7+D12+D23</f>
        <v>47417920.47</v>
      </c>
      <c r="E6" s="50">
        <f>E7+E12+E23</f>
        <v>81929896.21</v>
      </c>
    </row>
    <row r="7" spans="1:5" ht="15" customHeight="1">
      <c r="A7" s="28" t="s">
        <v>69</v>
      </c>
      <c r="B7" s="29" t="s">
        <v>70</v>
      </c>
      <c r="C7" s="54">
        <f t="shared" si="0"/>
        <v>7454547.38</v>
      </c>
      <c r="D7" s="54">
        <v>7454547.38</v>
      </c>
      <c r="E7" s="54">
        <v>0</v>
      </c>
    </row>
    <row r="8" spans="1:5" ht="15" customHeight="1">
      <c r="A8" s="28" t="s">
        <v>71</v>
      </c>
      <c r="B8" s="29" t="s">
        <v>72</v>
      </c>
      <c r="C8" s="54">
        <f t="shared" si="0"/>
        <v>7454547.38</v>
      </c>
      <c r="D8" s="54">
        <v>7454547.38</v>
      </c>
      <c r="E8" s="54">
        <v>0</v>
      </c>
    </row>
    <row r="9" spans="1:5" ht="15" customHeight="1">
      <c r="A9" s="28" t="s">
        <v>73</v>
      </c>
      <c r="B9" s="29" t="s">
        <v>74</v>
      </c>
      <c r="C9" s="54">
        <f t="shared" si="0"/>
        <v>4086030.76</v>
      </c>
      <c r="D9" s="54">
        <v>4086030.76</v>
      </c>
      <c r="E9" s="54">
        <v>0</v>
      </c>
    </row>
    <row r="10" spans="1:5" ht="15" customHeight="1">
      <c r="A10" s="28" t="s">
        <v>75</v>
      </c>
      <c r="B10" s="29" t="s">
        <v>76</v>
      </c>
      <c r="C10" s="54">
        <f t="shared" si="0"/>
        <v>1630984.62</v>
      </c>
      <c r="D10" s="54">
        <v>1630984.62</v>
      </c>
      <c r="E10" s="54">
        <v>0</v>
      </c>
    </row>
    <row r="11" spans="1:5" ht="15" customHeight="1">
      <c r="A11" s="28" t="s">
        <v>77</v>
      </c>
      <c r="B11" s="29" t="s">
        <v>78</v>
      </c>
      <c r="C11" s="54">
        <f t="shared" si="0"/>
        <v>1737532</v>
      </c>
      <c r="D11" s="54">
        <v>1737532</v>
      </c>
      <c r="E11" s="54">
        <v>0</v>
      </c>
    </row>
    <row r="12" spans="1:5" ht="15" customHeight="1">
      <c r="A12" s="28" t="s">
        <v>79</v>
      </c>
      <c r="B12" s="29" t="s">
        <v>80</v>
      </c>
      <c r="C12" s="54">
        <f aca="true" t="shared" si="1" ref="C12:C26">D12+E12</f>
        <v>117863047.94</v>
      </c>
      <c r="D12" s="54">
        <v>35933151.73</v>
      </c>
      <c r="E12" s="54">
        <v>81929896.21</v>
      </c>
    </row>
    <row r="13" spans="1:5" ht="15" customHeight="1">
      <c r="A13" s="28" t="s">
        <v>81</v>
      </c>
      <c r="B13" s="29" t="s">
        <v>82</v>
      </c>
      <c r="C13" s="54">
        <f t="shared" si="1"/>
        <v>45745603.11</v>
      </c>
      <c r="D13" s="54">
        <v>30946092.05</v>
      </c>
      <c r="E13" s="54">
        <v>14799511.06</v>
      </c>
    </row>
    <row r="14" spans="1:5" ht="15" customHeight="1">
      <c r="A14" s="28" t="s">
        <v>83</v>
      </c>
      <c r="B14" s="29" t="s">
        <v>84</v>
      </c>
      <c r="C14" s="54">
        <f t="shared" si="1"/>
        <v>45745603.11</v>
      </c>
      <c r="D14" s="54">
        <v>30946092.05</v>
      </c>
      <c r="E14" s="54">
        <v>14799511.06</v>
      </c>
    </row>
    <row r="15" spans="1:5" ht="15" customHeight="1">
      <c r="A15" s="28" t="s">
        <v>85</v>
      </c>
      <c r="B15" s="29" t="s">
        <v>86</v>
      </c>
      <c r="C15" s="54">
        <f t="shared" si="1"/>
        <v>68950385.15</v>
      </c>
      <c r="D15" s="54">
        <v>2860000</v>
      </c>
      <c r="E15" s="54">
        <v>66090385.15</v>
      </c>
    </row>
    <row r="16" spans="1:5" ht="15" customHeight="1">
      <c r="A16" s="28" t="s">
        <v>87</v>
      </c>
      <c r="B16" s="29" t="s">
        <v>88</v>
      </c>
      <c r="C16" s="54">
        <f t="shared" si="1"/>
        <v>68950385.15</v>
      </c>
      <c r="D16" s="54">
        <v>2860000</v>
      </c>
      <c r="E16" s="54">
        <v>66090385.15</v>
      </c>
    </row>
    <row r="17" spans="1:5" ht="15" customHeight="1">
      <c r="A17" s="98">
        <v>21004</v>
      </c>
      <c r="B17" s="29" t="s">
        <v>89</v>
      </c>
      <c r="C17" s="54">
        <f t="shared" si="1"/>
        <v>1040000</v>
      </c>
      <c r="D17" s="54"/>
      <c r="E17" s="54">
        <v>1040000</v>
      </c>
    </row>
    <row r="18" spans="1:5" ht="15" customHeight="1">
      <c r="A18" s="32">
        <v>2100410</v>
      </c>
      <c r="B18" s="29" t="s">
        <v>90</v>
      </c>
      <c r="C18" s="54">
        <f t="shared" si="1"/>
        <v>1000000</v>
      </c>
      <c r="D18" s="54"/>
      <c r="E18" s="54">
        <v>1000000</v>
      </c>
    </row>
    <row r="19" spans="1:5" ht="15" customHeight="1">
      <c r="A19" s="32">
        <v>2100499</v>
      </c>
      <c r="B19" s="29" t="s">
        <v>91</v>
      </c>
      <c r="C19" s="54">
        <f t="shared" si="1"/>
        <v>40000</v>
      </c>
      <c r="D19" s="54"/>
      <c r="E19" s="54">
        <v>40000</v>
      </c>
    </row>
    <row r="20" spans="1:5" ht="15" customHeight="1">
      <c r="A20" s="98">
        <v>21011</v>
      </c>
      <c r="B20" s="29" t="s">
        <v>92</v>
      </c>
      <c r="C20" s="54">
        <f t="shared" si="1"/>
        <v>2127059.68</v>
      </c>
      <c r="D20" s="54">
        <v>2127059.68</v>
      </c>
      <c r="E20" s="54"/>
    </row>
    <row r="21" spans="1:5" ht="15" customHeight="1">
      <c r="A21" s="32">
        <v>2101102</v>
      </c>
      <c r="B21" s="29" t="s">
        <v>93</v>
      </c>
      <c r="C21" s="54">
        <f t="shared" si="1"/>
        <v>1727059.68</v>
      </c>
      <c r="D21" s="54">
        <v>1727059.68</v>
      </c>
      <c r="E21" s="54"/>
    </row>
    <row r="22" spans="1:5" ht="15" customHeight="1">
      <c r="A22" s="32">
        <v>2101199</v>
      </c>
      <c r="B22" s="29" t="s">
        <v>94</v>
      </c>
      <c r="C22" s="54">
        <f t="shared" si="1"/>
        <v>400000</v>
      </c>
      <c r="D22" s="54">
        <v>400000</v>
      </c>
      <c r="E22" s="54"/>
    </row>
    <row r="23" spans="1:5" ht="15" customHeight="1">
      <c r="A23" s="28">
        <v>221</v>
      </c>
      <c r="B23" s="29" t="s">
        <v>95</v>
      </c>
      <c r="C23" s="54">
        <f t="shared" si="1"/>
        <v>4030221.36</v>
      </c>
      <c r="D23" s="54">
        <v>4030221.36</v>
      </c>
      <c r="E23" s="54"/>
    </row>
    <row r="24" spans="1:5" ht="15" customHeight="1">
      <c r="A24" s="28" t="s">
        <v>96</v>
      </c>
      <c r="B24" s="29" t="s">
        <v>97</v>
      </c>
      <c r="C24" s="54">
        <f t="shared" si="1"/>
        <v>4030221.36</v>
      </c>
      <c r="D24" s="54">
        <v>4030221.36</v>
      </c>
      <c r="E24" s="54">
        <v>0</v>
      </c>
    </row>
    <row r="25" spans="1:5" ht="15" customHeight="1">
      <c r="A25" s="28" t="s">
        <v>98</v>
      </c>
      <c r="B25" s="29" t="s">
        <v>99</v>
      </c>
      <c r="C25" s="54">
        <f t="shared" si="1"/>
        <v>2918439.36</v>
      </c>
      <c r="D25" s="54">
        <v>2918439.36</v>
      </c>
      <c r="E25" s="54">
        <v>0</v>
      </c>
    </row>
    <row r="26" spans="1:5" ht="15" customHeight="1">
      <c r="A26" s="28" t="s">
        <v>100</v>
      </c>
      <c r="B26" s="29" t="s">
        <v>101</v>
      </c>
      <c r="C26" s="54">
        <f t="shared" si="1"/>
        <v>1111782</v>
      </c>
      <c r="D26" s="99">
        <v>1111782</v>
      </c>
      <c r="E26" s="99">
        <v>0</v>
      </c>
    </row>
    <row r="28" ht="10.5">
      <c r="A28" t="s">
        <v>102</v>
      </c>
    </row>
  </sheetData>
  <sheetProtection/>
  <mergeCells count="4">
    <mergeCell ref="A2:E2"/>
    <mergeCell ref="A3:B3"/>
    <mergeCell ref="A4:B4"/>
    <mergeCell ref="C4:E4"/>
  </mergeCells>
  <printOptions horizontalCentered="1"/>
  <pageMargins left="0.51" right="0.3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4" sqref="A4:E5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0" customWidth="1"/>
    <col min="6" max="7" width="17.16015625" style="0" customWidth="1"/>
  </cols>
  <sheetData>
    <row r="1" spans="1:7" ht="10.5">
      <c r="A1" s="81" t="s">
        <v>103</v>
      </c>
      <c r="B1" s="39"/>
      <c r="C1" s="39"/>
      <c r="D1" s="39"/>
      <c r="E1" s="39"/>
      <c r="F1" s="39"/>
      <c r="G1" s="39"/>
    </row>
    <row r="2" spans="1:7" ht="18">
      <c r="A2" s="42" t="s">
        <v>6</v>
      </c>
      <c r="B2" s="42"/>
      <c r="C2" s="42"/>
      <c r="D2" s="42"/>
      <c r="E2" s="42"/>
      <c r="F2" s="88"/>
      <c r="G2" s="88"/>
    </row>
    <row r="3" spans="1:5" s="66" customFormat="1" ht="10.5">
      <c r="A3" s="67" t="s">
        <v>14</v>
      </c>
      <c r="B3" s="67"/>
      <c r="C3" s="75"/>
      <c r="D3" s="75"/>
      <c r="E3" s="76" t="s">
        <v>104</v>
      </c>
    </row>
    <row r="4" spans="1:5" ht="15.75" customHeight="1">
      <c r="A4" s="45" t="s">
        <v>105</v>
      </c>
      <c r="B4" s="45"/>
      <c r="C4" s="45" t="s">
        <v>106</v>
      </c>
      <c r="D4" s="45"/>
      <c r="E4" s="45"/>
    </row>
    <row r="5" spans="1:5" ht="15.75" customHeight="1">
      <c r="A5" s="45" t="s">
        <v>64</v>
      </c>
      <c r="B5" s="45" t="s">
        <v>65</v>
      </c>
      <c r="C5" s="45" t="s">
        <v>20</v>
      </c>
      <c r="D5" s="45" t="s">
        <v>107</v>
      </c>
      <c r="E5" s="45" t="s">
        <v>108</v>
      </c>
    </row>
    <row r="6" spans="1:5" ht="15.75" customHeight="1">
      <c r="A6" s="45"/>
      <c r="B6" s="45" t="s">
        <v>20</v>
      </c>
      <c r="C6" s="51">
        <f>C7+C17+C19</f>
        <v>47417920.47</v>
      </c>
      <c r="D6" s="51">
        <f>D7+D17+D19</f>
        <v>46532920.47</v>
      </c>
      <c r="E6" s="51">
        <f>E7+E17+E19</f>
        <v>885000</v>
      </c>
    </row>
    <row r="7" spans="1:5" ht="15.75" customHeight="1">
      <c r="A7" s="89" t="s">
        <v>109</v>
      </c>
      <c r="B7" s="25" t="s">
        <v>110</v>
      </c>
      <c r="C7" s="90">
        <f>SUM(C8:C16)</f>
        <v>43187219.47</v>
      </c>
      <c r="D7" s="90">
        <f>SUM(D8:D16)</f>
        <v>43187219.47</v>
      </c>
      <c r="E7" s="90">
        <f>SUM(E8:E16)</f>
        <v>0</v>
      </c>
    </row>
    <row r="8" spans="1:5" ht="15.75" customHeight="1">
      <c r="A8" s="91">
        <v>30101</v>
      </c>
      <c r="B8" s="25" t="s">
        <v>111</v>
      </c>
      <c r="C8" s="90">
        <f>D8+E8</f>
        <v>7925766</v>
      </c>
      <c r="D8" s="90">
        <v>7925766</v>
      </c>
      <c r="E8" s="92"/>
    </row>
    <row r="9" spans="1:5" ht="15.75" customHeight="1">
      <c r="A9" s="91">
        <v>30102</v>
      </c>
      <c r="B9" s="25" t="s">
        <v>112</v>
      </c>
      <c r="C9" s="90">
        <f>D9+E9</f>
        <v>1111782</v>
      </c>
      <c r="D9" s="90">
        <v>1111782</v>
      </c>
      <c r="E9" s="92"/>
    </row>
    <row r="10" spans="1:5" ht="15.75" customHeight="1">
      <c r="A10" s="91">
        <v>30107</v>
      </c>
      <c r="B10" s="25" t="s">
        <v>113</v>
      </c>
      <c r="C10" s="90">
        <f>D10+E10</f>
        <v>1325000</v>
      </c>
      <c r="D10" s="90">
        <v>1325000</v>
      </c>
      <c r="E10" s="92"/>
    </row>
    <row r="11" spans="1:5" ht="15.75" customHeight="1">
      <c r="A11" s="93">
        <v>30108</v>
      </c>
      <c r="B11" s="25" t="s">
        <v>114</v>
      </c>
      <c r="C11" s="90">
        <f aca="true" t="shared" si="0" ref="C11:C16">D11+E11</f>
        <v>4086030.76</v>
      </c>
      <c r="D11" s="90">
        <v>4086030.76</v>
      </c>
      <c r="E11" s="92"/>
    </row>
    <row r="12" spans="1:5" ht="15.75" customHeight="1">
      <c r="A12" s="93">
        <v>30109</v>
      </c>
      <c r="B12" s="25" t="s">
        <v>115</v>
      </c>
      <c r="C12" s="90">
        <f t="shared" si="0"/>
        <v>1630984.62</v>
      </c>
      <c r="D12" s="90">
        <v>1630984.62</v>
      </c>
      <c r="E12" s="92"/>
    </row>
    <row r="13" spans="1:5" ht="15.75" customHeight="1">
      <c r="A13" s="93">
        <v>30110</v>
      </c>
      <c r="B13" s="25" t="s">
        <v>116</v>
      </c>
      <c r="C13" s="90">
        <f t="shared" si="0"/>
        <v>1459219.68</v>
      </c>
      <c r="D13" s="90">
        <v>1459219.68</v>
      </c>
      <c r="E13" s="92"/>
    </row>
    <row r="14" spans="1:5" ht="15.75" customHeight="1">
      <c r="A14" s="94">
        <v>30113</v>
      </c>
      <c r="B14" s="95" t="s">
        <v>117</v>
      </c>
      <c r="C14" s="90">
        <f t="shared" si="0"/>
        <v>2918439.36</v>
      </c>
      <c r="D14" s="92">
        <v>2918439.36</v>
      </c>
      <c r="E14" s="92"/>
    </row>
    <row r="15" spans="1:5" ht="15.75" customHeight="1">
      <c r="A15" s="93">
        <v>30114</v>
      </c>
      <c r="B15" s="25" t="s">
        <v>118</v>
      </c>
      <c r="C15" s="90">
        <f t="shared" si="0"/>
        <v>267840</v>
      </c>
      <c r="D15" s="90">
        <v>267840</v>
      </c>
      <c r="E15" s="92"/>
    </row>
    <row r="16" spans="1:5" ht="15.75" customHeight="1">
      <c r="A16" s="94">
        <v>30199</v>
      </c>
      <c r="B16" s="95" t="s">
        <v>119</v>
      </c>
      <c r="C16" s="90">
        <f t="shared" si="0"/>
        <v>22462157.05</v>
      </c>
      <c r="D16" s="92">
        <v>22462157.05</v>
      </c>
      <c r="E16" s="92"/>
    </row>
    <row r="17" spans="1:5" ht="15.75" customHeight="1">
      <c r="A17" s="95" t="s">
        <v>120</v>
      </c>
      <c r="B17" s="95" t="s">
        <v>121</v>
      </c>
      <c r="C17" s="90">
        <f>SUM(C18)</f>
        <v>885000</v>
      </c>
      <c r="D17" s="90">
        <f>SUM(D18)</f>
        <v>0</v>
      </c>
      <c r="E17" s="90">
        <f>SUM(E18)</f>
        <v>885000</v>
      </c>
    </row>
    <row r="18" spans="1:5" ht="15.75" customHeight="1">
      <c r="A18" s="95" t="s">
        <v>122</v>
      </c>
      <c r="B18" s="95" t="s">
        <v>123</v>
      </c>
      <c r="C18" s="90">
        <f>D18+E18</f>
        <v>885000</v>
      </c>
      <c r="D18" s="92"/>
      <c r="E18" s="92">
        <v>885000</v>
      </c>
    </row>
    <row r="19" spans="1:5" ht="15.75" customHeight="1">
      <c r="A19" s="95" t="s">
        <v>124</v>
      </c>
      <c r="B19" s="95" t="s">
        <v>125</v>
      </c>
      <c r="C19" s="90">
        <f>SUM(C20:C21)</f>
        <v>3345701</v>
      </c>
      <c r="D19" s="90">
        <f>SUM(D20:D21)</f>
        <v>3345701</v>
      </c>
      <c r="E19" s="90">
        <f>SUM(E20:E21)</f>
        <v>0</v>
      </c>
    </row>
    <row r="20" spans="1:5" ht="15.75" customHeight="1">
      <c r="A20" s="95" t="s">
        <v>126</v>
      </c>
      <c r="B20" s="95" t="s">
        <v>127</v>
      </c>
      <c r="C20" s="90">
        <f>D20+E20</f>
        <v>400000</v>
      </c>
      <c r="D20" s="92">
        <v>400000</v>
      </c>
      <c r="E20" s="92"/>
    </row>
    <row r="21" spans="1:5" ht="15.75" customHeight="1">
      <c r="A21" s="95" t="s">
        <v>128</v>
      </c>
      <c r="B21" s="95" t="s">
        <v>129</v>
      </c>
      <c r="C21" s="90">
        <f>D21+E21</f>
        <v>2945701</v>
      </c>
      <c r="D21" s="92">
        <v>2945701</v>
      </c>
      <c r="E21" s="92"/>
    </row>
  </sheetData>
  <sheetProtection/>
  <mergeCells count="3">
    <mergeCell ref="A2:E2"/>
    <mergeCell ref="A4:B4"/>
    <mergeCell ref="C4:E4"/>
  </mergeCells>
  <printOptions horizontalCentered="1"/>
  <pageMargins left="0.51" right="0.3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workbookViewId="0" topLeftCell="A1">
      <selection activeCell="A4" sqref="A4:M6"/>
    </sheetView>
  </sheetViews>
  <sheetFormatPr defaultColWidth="9.33203125" defaultRowHeight="11.25"/>
  <cols>
    <col min="1" max="1" width="26.33203125" style="0" customWidth="1"/>
    <col min="2" max="2" width="6.66015625" style="0" customWidth="1"/>
    <col min="3" max="3" width="8.16015625" style="0" customWidth="1"/>
    <col min="4" max="4" width="6.66015625" style="0" customWidth="1"/>
    <col min="5" max="6" width="10" style="0" customWidth="1"/>
    <col min="7" max="7" width="11.16015625" style="0" customWidth="1"/>
    <col min="8" max="8" width="13" style="0" customWidth="1"/>
    <col min="9" max="9" width="8.16015625" style="0" customWidth="1"/>
    <col min="10" max="11" width="13" style="0" customWidth="1"/>
    <col min="12" max="12" width="11.66015625" style="0" customWidth="1"/>
    <col min="13" max="13" width="10" style="0" customWidth="1"/>
  </cols>
  <sheetData>
    <row r="1" spans="1:5" ht="10.5">
      <c r="A1" s="81" t="s">
        <v>130</v>
      </c>
      <c r="B1" s="39"/>
      <c r="C1" s="39"/>
      <c r="D1" s="39"/>
      <c r="E1" s="39"/>
    </row>
    <row r="2" spans="1:13" ht="33.75" customHeight="1">
      <c r="A2" s="82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2" ht="12.75" customHeight="1">
      <c r="A3" s="83" t="s">
        <v>14</v>
      </c>
      <c r="B3" s="83"/>
      <c r="C3" s="84"/>
      <c r="D3" s="84"/>
      <c r="L3" s="22" t="s">
        <v>15</v>
      </c>
    </row>
    <row r="4" spans="1:13" ht="16.5" customHeight="1">
      <c r="A4" s="23" t="s">
        <v>131</v>
      </c>
      <c r="B4" s="23" t="s">
        <v>63</v>
      </c>
      <c r="C4" s="23"/>
      <c r="D4" s="23"/>
      <c r="E4" s="23"/>
      <c r="F4" s="23"/>
      <c r="G4" s="23"/>
      <c r="H4" s="23" t="s">
        <v>132</v>
      </c>
      <c r="I4" s="23"/>
      <c r="J4" s="23"/>
      <c r="K4" s="23"/>
      <c r="L4" s="23"/>
      <c r="M4" s="23"/>
    </row>
    <row r="5" spans="1:13" ht="44.25" customHeight="1">
      <c r="A5" s="23"/>
      <c r="B5" s="23" t="s">
        <v>20</v>
      </c>
      <c r="C5" s="24" t="s">
        <v>133</v>
      </c>
      <c r="D5" s="23" t="s">
        <v>134</v>
      </c>
      <c r="E5" s="23"/>
      <c r="F5" s="23"/>
      <c r="G5" s="23" t="s">
        <v>135</v>
      </c>
      <c r="H5" s="23" t="s">
        <v>20</v>
      </c>
      <c r="I5" s="24" t="s">
        <v>136</v>
      </c>
      <c r="J5" s="24" t="s">
        <v>134</v>
      </c>
      <c r="K5" s="24"/>
      <c r="L5" s="24"/>
      <c r="M5" s="24" t="s">
        <v>135</v>
      </c>
    </row>
    <row r="6" spans="1:13" ht="55.5" customHeight="1">
      <c r="A6" s="23"/>
      <c r="B6" s="23"/>
      <c r="C6" s="24"/>
      <c r="D6" s="23" t="s">
        <v>66</v>
      </c>
      <c r="E6" s="24" t="s">
        <v>137</v>
      </c>
      <c r="F6" s="24" t="s">
        <v>138</v>
      </c>
      <c r="G6" s="23"/>
      <c r="H6" s="23"/>
      <c r="I6" s="24"/>
      <c r="J6" s="23" t="s">
        <v>66</v>
      </c>
      <c r="K6" s="24" t="s">
        <v>137</v>
      </c>
      <c r="L6" s="24" t="s">
        <v>138</v>
      </c>
      <c r="M6" s="24"/>
    </row>
    <row r="7" spans="1:13" ht="17.25" customHeight="1">
      <c r="A7" s="85" t="s">
        <v>20</v>
      </c>
      <c r="B7" s="86"/>
      <c r="C7" s="86"/>
      <c r="D7" s="86"/>
      <c r="E7" s="86"/>
      <c r="F7" s="86"/>
      <c r="G7" s="86"/>
      <c r="H7" s="85"/>
      <c r="I7" s="85"/>
      <c r="J7" s="85"/>
      <c r="K7" s="85"/>
      <c r="L7" s="85"/>
      <c r="M7" s="85"/>
    </row>
    <row r="8" spans="1:13" ht="17.25" customHeight="1">
      <c r="A8" s="85" t="s">
        <v>139</v>
      </c>
      <c r="B8" s="87">
        <f>C8+D8+G8</f>
        <v>0</v>
      </c>
      <c r="C8" s="87">
        <v>0</v>
      </c>
      <c r="D8" s="87">
        <f>E8+F8</f>
        <v>0</v>
      </c>
      <c r="E8" s="87">
        <v>0</v>
      </c>
      <c r="F8" s="87">
        <v>0</v>
      </c>
      <c r="G8" s="87">
        <v>0</v>
      </c>
      <c r="H8" s="87">
        <f>I8+J8+M8</f>
        <v>363500</v>
      </c>
      <c r="I8" s="87">
        <v>0</v>
      </c>
      <c r="J8" s="87">
        <f>K8+L8</f>
        <v>363500</v>
      </c>
      <c r="K8" s="87">
        <v>328500</v>
      </c>
      <c r="L8" s="87">
        <v>35000</v>
      </c>
      <c r="M8" s="87">
        <v>0</v>
      </c>
    </row>
    <row r="9" spans="1:13" ht="17.25" customHeight="1">
      <c r="A9" s="85"/>
      <c r="B9" s="86"/>
      <c r="C9" s="86"/>
      <c r="D9" s="86"/>
      <c r="E9" s="86"/>
      <c r="F9" s="86"/>
      <c r="G9" s="86"/>
      <c r="H9" s="85"/>
      <c r="I9" s="85"/>
      <c r="J9" s="85"/>
      <c r="K9" s="85"/>
      <c r="L9" s="85"/>
      <c r="M9" s="85"/>
    </row>
    <row r="11" ht="10.5">
      <c r="A11" t="s">
        <v>140</v>
      </c>
    </row>
    <row r="12" spans="1:250" ht="1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</row>
  </sheetData>
  <sheetProtection/>
  <mergeCells count="13">
    <mergeCell ref="A2:M2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B13" sqref="B13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0.5">
      <c r="A1" s="38" t="s">
        <v>141</v>
      </c>
      <c r="B1" s="39"/>
      <c r="C1" s="39"/>
      <c r="D1" s="39"/>
      <c r="E1" s="39"/>
    </row>
    <row r="2" spans="1:5" ht="18">
      <c r="A2" s="42" t="s">
        <v>8</v>
      </c>
      <c r="B2" s="42"/>
      <c r="C2" s="42"/>
      <c r="D2" s="42"/>
      <c r="E2" s="42"/>
    </row>
    <row r="3" spans="1:5" s="66" customFormat="1" ht="10.5">
      <c r="A3" s="67" t="s">
        <v>14</v>
      </c>
      <c r="B3" s="67"/>
      <c r="C3" s="75"/>
      <c r="D3" s="75"/>
      <c r="E3" s="76" t="s">
        <v>104</v>
      </c>
    </row>
    <row r="4" spans="1:5" ht="15.75" customHeight="1">
      <c r="A4" s="45" t="s">
        <v>64</v>
      </c>
      <c r="B4" s="45" t="s">
        <v>65</v>
      </c>
      <c r="C4" s="45" t="s">
        <v>20</v>
      </c>
      <c r="D4" s="45" t="s">
        <v>67</v>
      </c>
      <c r="E4" s="45" t="s">
        <v>68</v>
      </c>
    </row>
    <row r="5" spans="1:5" ht="15.75" customHeight="1">
      <c r="A5" s="77"/>
      <c r="B5" s="78" t="s">
        <v>20</v>
      </c>
      <c r="C5" s="77"/>
      <c r="D5" s="77"/>
      <c r="E5" s="77"/>
    </row>
    <row r="6" spans="1:5" ht="15.75" customHeight="1">
      <c r="A6" s="77"/>
      <c r="B6" s="77"/>
      <c r="C6" s="77"/>
      <c r="D6" s="77"/>
      <c r="E6" s="77"/>
    </row>
    <row r="7" spans="1:5" ht="15.75" customHeight="1">
      <c r="A7" s="77"/>
      <c r="B7" s="77"/>
      <c r="C7" s="77"/>
      <c r="D7" s="77"/>
      <c r="E7" s="77"/>
    </row>
    <row r="8" spans="1:5" ht="15.75" customHeight="1">
      <c r="A8" s="77"/>
      <c r="B8" s="77"/>
      <c r="C8" s="77"/>
      <c r="D8" s="77"/>
      <c r="E8" s="77"/>
    </row>
    <row r="10" spans="1:256" ht="12">
      <c r="A10" s="80" t="s">
        <v>142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</sheetData>
  <sheetProtection/>
  <mergeCells count="2">
    <mergeCell ref="A2:E2"/>
    <mergeCell ref="A3:B3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B10" sqref="B10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0.5">
      <c r="A1" s="38" t="s">
        <v>143</v>
      </c>
      <c r="B1" s="39"/>
      <c r="C1" s="39"/>
      <c r="D1" s="39"/>
      <c r="E1" s="39"/>
    </row>
    <row r="2" spans="1:5" ht="18">
      <c r="A2" s="42" t="s">
        <v>9</v>
      </c>
      <c r="B2" s="42"/>
      <c r="C2" s="42"/>
      <c r="D2" s="42"/>
      <c r="E2" s="42"/>
    </row>
    <row r="3" spans="1:5" s="66" customFormat="1" ht="10.5">
      <c r="A3" s="67" t="s">
        <v>14</v>
      </c>
      <c r="B3" s="67"/>
      <c r="C3" s="75"/>
      <c r="D3" s="75"/>
      <c r="E3" s="76" t="s">
        <v>104</v>
      </c>
    </row>
    <row r="4" spans="1:5" ht="17.25" customHeight="1">
      <c r="A4" s="45" t="s">
        <v>64</v>
      </c>
      <c r="B4" s="45" t="s">
        <v>65</v>
      </c>
      <c r="C4" s="45" t="s">
        <v>20</v>
      </c>
      <c r="D4" s="45" t="s">
        <v>67</v>
      </c>
      <c r="E4" s="45" t="s">
        <v>68</v>
      </c>
    </row>
    <row r="5" spans="1:5" ht="17.25" customHeight="1">
      <c r="A5" s="77"/>
      <c r="B5" s="78" t="s">
        <v>20</v>
      </c>
      <c r="C5" s="77"/>
      <c r="D5" s="77"/>
      <c r="E5" s="77"/>
    </row>
    <row r="6" spans="1:5" ht="17.25" customHeight="1">
      <c r="A6" s="77"/>
      <c r="B6" s="77"/>
      <c r="C6" s="77"/>
      <c r="D6" s="77"/>
      <c r="E6" s="77"/>
    </row>
    <row r="7" spans="1:5" ht="17.25" customHeight="1">
      <c r="A7" s="77"/>
      <c r="B7" s="77"/>
      <c r="C7" s="77"/>
      <c r="D7" s="77"/>
      <c r="E7" s="77"/>
    </row>
    <row r="8" spans="1:5" ht="17.25" customHeight="1">
      <c r="A8" s="77"/>
      <c r="B8" s="77"/>
      <c r="C8" s="77"/>
      <c r="D8" s="77"/>
      <c r="E8" s="77"/>
    </row>
    <row r="9" spans="1:5" ht="17.25" customHeight="1">
      <c r="A9" s="79"/>
      <c r="B9" s="79"/>
      <c r="C9" s="79"/>
      <c r="D9" s="79"/>
      <c r="E9" s="79"/>
    </row>
    <row r="10" spans="1:256" ht="12">
      <c r="A10" s="80" t="s">
        <v>144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</sheetData>
  <sheetProtection/>
  <mergeCells count="2">
    <mergeCell ref="A2:E2"/>
    <mergeCell ref="A3:B3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2" sqref="A2:D2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6" max="6" width="13" style="0" bestFit="1" customWidth="1"/>
  </cols>
  <sheetData>
    <row r="1" ht="10.5">
      <c r="A1" s="19" t="s">
        <v>145</v>
      </c>
    </row>
    <row r="2" spans="1:4" ht="27.75" customHeight="1">
      <c r="A2" s="20" t="s">
        <v>10</v>
      </c>
      <c r="B2" s="20"/>
      <c r="C2" s="20"/>
      <c r="D2" s="20"/>
    </row>
    <row r="3" spans="1:4" s="66" customFormat="1" ht="10.5">
      <c r="A3" s="67" t="s">
        <v>14</v>
      </c>
      <c r="B3" s="67"/>
      <c r="D3" s="68" t="s">
        <v>104</v>
      </c>
    </row>
    <row r="4" spans="1:4" ht="15" customHeight="1">
      <c r="A4" s="23" t="s">
        <v>146</v>
      </c>
      <c r="B4" s="23"/>
      <c r="C4" s="23" t="s">
        <v>147</v>
      </c>
      <c r="D4" s="23"/>
    </row>
    <row r="5" spans="1:4" ht="15" customHeight="1">
      <c r="A5" s="23" t="s">
        <v>18</v>
      </c>
      <c r="B5" s="24" t="s">
        <v>19</v>
      </c>
      <c r="C5" s="24" t="s">
        <v>18</v>
      </c>
      <c r="D5" s="24" t="s">
        <v>19</v>
      </c>
    </row>
    <row r="6" spans="1:4" ht="15" customHeight="1">
      <c r="A6" s="23" t="s">
        <v>148</v>
      </c>
      <c r="B6" s="69">
        <f>B7+B16+B17</f>
        <v>129347816.68</v>
      </c>
      <c r="C6" s="23" t="s">
        <v>149</v>
      </c>
      <c r="D6" s="69">
        <f>D7+D36</f>
        <v>129347816.68</v>
      </c>
    </row>
    <row r="7" spans="1:4" ht="15" customHeight="1">
      <c r="A7" s="70" t="s">
        <v>26</v>
      </c>
      <c r="B7" s="71">
        <f>SUM(B8:B15)</f>
        <v>121616154.18</v>
      </c>
      <c r="C7" s="70" t="s">
        <v>150</v>
      </c>
      <c r="D7" s="71">
        <f>SUM(D8:D35)</f>
        <v>129347816.68</v>
      </c>
    </row>
    <row r="8" spans="1:4" ht="15" customHeight="1">
      <c r="A8" s="72" t="s">
        <v>151</v>
      </c>
      <c r="B8" s="71">
        <v>121616154.18</v>
      </c>
      <c r="C8" s="72" t="s">
        <v>152</v>
      </c>
      <c r="D8" s="71"/>
    </row>
    <row r="9" spans="1:4" ht="15" customHeight="1">
      <c r="A9" s="72" t="s">
        <v>153</v>
      </c>
      <c r="B9" s="73"/>
      <c r="C9" s="72" t="s">
        <v>154</v>
      </c>
      <c r="D9" s="73"/>
    </row>
    <row r="10" spans="1:4" ht="15" customHeight="1">
      <c r="A10" s="72" t="s">
        <v>155</v>
      </c>
      <c r="B10" s="73"/>
      <c r="C10" s="72" t="s">
        <v>156</v>
      </c>
      <c r="D10" s="73"/>
    </row>
    <row r="11" spans="1:4" ht="15" customHeight="1">
      <c r="A11" s="74" t="s">
        <v>157</v>
      </c>
      <c r="B11" s="73"/>
      <c r="C11" s="72" t="s">
        <v>158</v>
      </c>
      <c r="D11" s="73"/>
    </row>
    <row r="12" spans="1:4" ht="15" customHeight="1">
      <c r="A12" s="72" t="s">
        <v>159</v>
      </c>
      <c r="B12" s="73"/>
      <c r="C12" s="72" t="s">
        <v>160</v>
      </c>
      <c r="D12" s="73"/>
    </row>
    <row r="13" spans="1:4" ht="15" customHeight="1">
      <c r="A13" s="72" t="s">
        <v>161</v>
      </c>
      <c r="B13" s="73"/>
      <c r="C13" s="72" t="s">
        <v>162</v>
      </c>
      <c r="D13" s="73"/>
    </row>
    <row r="14" spans="1:4" ht="15" customHeight="1">
      <c r="A14" s="74" t="s">
        <v>163</v>
      </c>
      <c r="B14" s="73"/>
      <c r="C14" s="72" t="s">
        <v>164</v>
      </c>
      <c r="D14" s="73"/>
    </row>
    <row r="15" spans="1:4" ht="15" customHeight="1">
      <c r="A15" s="72" t="s">
        <v>165</v>
      </c>
      <c r="B15" s="71"/>
      <c r="C15" s="72" t="s">
        <v>70</v>
      </c>
      <c r="D15" s="71">
        <v>7454547.38</v>
      </c>
    </row>
    <row r="16" spans="1:4" ht="15" customHeight="1">
      <c r="A16" s="70" t="s">
        <v>35</v>
      </c>
      <c r="B16" s="73">
        <v>7731662.5</v>
      </c>
      <c r="C16" s="72" t="s">
        <v>166</v>
      </c>
      <c r="D16" s="71"/>
    </row>
    <row r="17" spans="1:4" ht="15" customHeight="1">
      <c r="A17" s="70" t="s">
        <v>167</v>
      </c>
      <c r="B17" s="73"/>
      <c r="C17" s="72" t="s">
        <v>168</v>
      </c>
      <c r="D17" s="71">
        <v>117863047.94</v>
      </c>
    </row>
    <row r="18" spans="1:4" ht="15" customHeight="1">
      <c r="A18" s="70"/>
      <c r="B18" s="73"/>
      <c r="C18" s="72" t="s">
        <v>169</v>
      </c>
      <c r="D18" s="73"/>
    </row>
    <row r="19" spans="1:4" ht="15" customHeight="1">
      <c r="A19" s="70"/>
      <c r="B19" s="73"/>
      <c r="C19" s="72" t="s">
        <v>170</v>
      </c>
      <c r="D19" s="73"/>
    </row>
    <row r="20" spans="1:4" ht="15" customHeight="1">
      <c r="A20" s="70"/>
      <c r="B20" s="73"/>
      <c r="C20" s="72" t="s">
        <v>171</v>
      </c>
      <c r="D20" s="73"/>
    </row>
    <row r="21" spans="1:4" ht="15" customHeight="1">
      <c r="A21" s="70"/>
      <c r="B21" s="73"/>
      <c r="C21" s="72" t="s">
        <v>172</v>
      </c>
      <c r="D21" s="73"/>
    </row>
    <row r="22" spans="1:4" ht="15" customHeight="1">
      <c r="A22" s="70"/>
      <c r="B22" s="73"/>
      <c r="C22" s="72" t="s">
        <v>173</v>
      </c>
      <c r="D22" s="73"/>
    </row>
    <row r="23" spans="1:4" ht="15" customHeight="1">
      <c r="A23" s="70"/>
      <c r="B23" s="73"/>
      <c r="C23" s="72" t="s">
        <v>174</v>
      </c>
      <c r="D23" s="73"/>
    </row>
    <row r="24" spans="1:4" ht="15" customHeight="1">
      <c r="A24" s="70"/>
      <c r="B24" s="73"/>
      <c r="C24" s="72" t="s">
        <v>175</v>
      </c>
      <c r="D24" s="73"/>
    </row>
    <row r="25" spans="1:4" ht="15" customHeight="1">
      <c r="A25" s="70"/>
      <c r="B25" s="73"/>
      <c r="C25" s="72" t="s">
        <v>176</v>
      </c>
      <c r="D25" s="73"/>
    </row>
    <row r="26" spans="1:4" ht="15" customHeight="1">
      <c r="A26" s="70"/>
      <c r="B26" s="73"/>
      <c r="C26" s="72" t="s">
        <v>177</v>
      </c>
      <c r="D26" s="73"/>
    </row>
    <row r="27" spans="1:4" ht="15" customHeight="1">
      <c r="A27" s="70"/>
      <c r="B27" s="73"/>
      <c r="C27" s="72" t="s">
        <v>95</v>
      </c>
      <c r="D27" s="73">
        <v>4030221.36</v>
      </c>
    </row>
    <row r="28" spans="1:4" ht="15" customHeight="1">
      <c r="A28" s="70"/>
      <c r="B28" s="73"/>
      <c r="C28" s="72" t="s">
        <v>178</v>
      </c>
      <c r="D28" s="73"/>
    </row>
    <row r="29" spans="1:4" ht="15" customHeight="1">
      <c r="A29" s="70"/>
      <c r="B29" s="73"/>
      <c r="C29" s="72" t="s">
        <v>179</v>
      </c>
      <c r="D29" s="73"/>
    </row>
    <row r="30" spans="1:4" ht="15" customHeight="1">
      <c r="A30" s="70"/>
      <c r="B30" s="73"/>
      <c r="C30" s="72" t="s">
        <v>180</v>
      </c>
      <c r="D30" s="73"/>
    </row>
    <row r="31" spans="1:4" ht="15" customHeight="1">
      <c r="A31" s="70"/>
      <c r="B31" s="73"/>
      <c r="C31" s="72" t="s">
        <v>181</v>
      </c>
      <c r="D31" s="73"/>
    </row>
    <row r="32" spans="1:4" ht="15" customHeight="1">
      <c r="A32" s="70"/>
      <c r="B32" s="73"/>
      <c r="C32" s="72" t="s">
        <v>182</v>
      </c>
      <c r="D32" s="73"/>
    </row>
    <row r="33" spans="1:4" ht="15" customHeight="1">
      <c r="A33" s="70"/>
      <c r="B33" s="73"/>
      <c r="C33" s="72" t="s">
        <v>183</v>
      </c>
      <c r="D33" s="73"/>
    </row>
    <row r="34" spans="1:4" ht="15" customHeight="1">
      <c r="A34" s="70"/>
      <c r="B34" s="73"/>
      <c r="C34" s="72" t="s">
        <v>184</v>
      </c>
      <c r="D34" s="73"/>
    </row>
    <row r="35" spans="1:4" ht="15" customHeight="1">
      <c r="A35" s="70"/>
      <c r="B35" s="73"/>
      <c r="C35" s="72" t="s">
        <v>185</v>
      </c>
      <c r="D35" s="73"/>
    </row>
    <row r="36" spans="1:4" ht="15" customHeight="1">
      <c r="A36" s="70"/>
      <c r="B36" s="73"/>
      <c r="C36" s="70" t="s">
        <v>60</v>
      </c>
      <c r="D36" s="73"/>
    </row>
  </sheetData>
  <sheetProtection/>
  <mergeCells count="4">
    <mergeCell ref="A2:D2"/>
    <mergeCell ref="A3:B3"/>
    <mergeCell ref="A4:B4"/>
    <mergeCell ref="C4:D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2" sqref="A2:N2"/>
    </sheetView>
  </sheetViews>
  <sheetFormatPr defaultColWidth="9.33203125" defaultRowHeight="11.25"/>
  <cols>
    <col min="1" max="1" width="13.33203125" style="0" customWidth="1"/>
    <col min="2" max="2" width="36.83203125" style="0" customWidth="1"/>
    <col min="3" max="3" width="20.66015625" style="0" customWidth="1"/>
    <col min="4" max="4" width="19.33203125" style="0" customWidth="1"/>
    <col min="5" max="5" width="20.66015625" style="0" customWidth="1"/>
    <col min="6" max="6" width="13.66015625" style="37" customWidth="1"/>
    <col min="7" max="8" width="11.83203125" style="37" customWidth="1"/>
    <col min="9" max="9" width="4.33203125" style="37" customWidth="1"/>
    <col min="10" max="10" width="13.66015625" style="37" customWidth="1"/>
    <col min="11" max="11" width="8.16015625" style="37" customWidth="1"/>
    <col min="12" max="12" width="15.66015625" style="37" customWidth="1"/>
    <col min="13" max="13" width="8.16015625" style="37" customWidth="1"/>
    <col min="14" max="14" width="10" style="37" customWidth="1"/>
  </cols>
  <sheetData>
    <row r="1" spans="1:14" ht="10.5">
      <c r="A1" s="38" t="s">
        <v>186</v>
      </c>
      <c r="B1" s="39"/>
      <c r="C1" s="40"/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42" t="s">
        <v>11</v>
      </c>
      <c r="B2" s="42"/>
      <c r="C2" s="42"/>
      <c r="D2" s="42"/>
      <c r="E2" s="42"/>
      <c r="F2" s="43"/>
      <c r="G2" s="43"/>
      <c r="H2" s="43"/>
      <c r="I2" s="43"/>
      <c r="J2" s="43"/>
      <c r="K2" s="43"/>
      <c r="L2" s="43"/>
      <c r="M2" s="43"/>
      <c r="N2" s="43"/>
    </row>
    <row r="3" spans="1:14" ht="10.5">
      <c r="A3" s="44" t="s">
        <v>14</v>
      </c>
      <c r="B3" s="44"/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62" t="s">
        <v>104</v>
      </c>
    </row>
    <row r="4" spans="1:14" ht="15.75" customHeight="1">
      <c r="A4" s="45" t="s">
        <v>187</v>
      </c>
      <c r="B4" s="45"/>
      <c r="C4" s="45" t="s">
        <v>20</v>
      </c>
      <c r="D4" s="45" t="s">
        <v>188</v>
      </c>
      <c r="E4" s="46" t="s">
        <v>189</v>
      </c>
      <c r="F4" s="46" t="s">
        <v>190</v>
      </c>
      <c r="G4" s="46" t="s">
        <v>191</v>
      </c>
      <c r="H4" s="47" t="s">
        <v>157</v>
      </c>
      <c r="I4" s="46" t="s">
        <v>159</v>
      </c>
      <c r="J4" s="46"/>
      <c r="K4" s="46" t="s">
        <v>192</v>
      </c>
      <c r="L4" s="47" t="s">
        <v>163</v>
      </c>
      <c r="M4" s="46" t="s">
        <v>165</v>
      </c>
      <c r="N4" s="46" t="s">
        <v>193</v>
      </c>
    </row>
    <row r="5" spans="1:14" ht="15.75" customHeight="1">
      <c r="A5" s="45" t="s">
        <v>64</v>
      </c>
      <c r="B5" s="45" t="s">
        <v>65</v>
      </c>
      <c r="C5" s="45"/>
      <c r="D5" s="45"/>
      <c r="E5" s="45"/>
      <c r="F5" s="46"/>
      <c r="G5" s="46"/>
      <c r="H5" s="46"/>
      <c r="I5" s="47" t="s">
        <v>194</v>
      </c>
      <c r="J5" s="63" t="s">
        <v>195</v>
      </c>
      <c r="K5" s="46"/>
      <c r="L5" s="46"/>
      <c r="M5" s="46"/>
      <c r="N5" s="46"/>
    </row>
    <row r="6" spans="1:14" ht="15.75" customHeight="1">
      <c r="A6" s="48"/>
      <c r="B6" s="49" t="s">
        <v>20</v>
      </c>
      <c r="C6" s="50">
        <f>SUM(D6:I6)+K6+L6+M6+N6</f>
        <v>129347816.68</v>
      </c>
      <c r="D6" s="51">
        <f>D7+D12+D23</f>
        <v>7731662.5</v>
      </c>
      <c r="E6" s="51">
        <f>E7+E12+E23</f>
        <v>121616154.18</v>
      </c>
      <c r="F6" s="52"/>
      <c r="G6" s="53"/>
      <c r="H6" s="53"/>
      <c r="I6" s="52"/>
      <c r="J6" s="52"/>
      <c r="K6" s="52"/>
      <c r="L6" s="52"/>
      <c r="M6" s="52"/>
      <c r="N6" s="53"/>
    </row>
    <row r="7" spans="1:14" ht="15.75" customHeight="1">
      <c r="A7" s="28" t="s">
        <v>69</v>
      </c>
      <c r="B7" s="29" t="s">
        <v>70</v>
      </c>
      <c r="C7" s="54">
        <f>SUM(D7:I7)+K7+L7+M7+N7</f>
        <v>7454547.38</v>
      </c>
      <c r="D7" s="54"/>
      <c r="E7" s="54">
        <v>7454547.38</v>
      </c>
      <c r="F7" s="55"/>
      <c r="G7" s="55"/>
      <c r="H7" s="55"/>
      <c r="I7" s="55"/>
      <c r="J7" s="56"/>
      <c r="K7" s="56"/>
      <c r="L7" s="56"/>
      <c r="M7" s="64"/>
      <c r="N7" s="56"/>
    </row>
    <row r="8" spans="1:14" ht="15.75" customHeight="1">
      <c r="A8" s="31">
        <v>20805</v>
      </c>
      <c r="B8" s="29" t="s">
        <v>196</v>
      </c>
      <c r="C8" s="54">
        <f>SUM(D8:I8)+K8+L8+M8+N8</f>
        <v>7454547.38</v>
      </c>
      <c r="D8" s="54"/>
      <c r="E8" s="54">
        <v>7454547.38</v>
      </c>
      <c r="F8" s="55"/>
      <c r="G8" s="55"/>
      <c r="H8" s="55"/>
      <c r="I8" s="55"/>
      <c r="J8" s="56"/>
      <c r="K8" s="56"/>
      <c r="L8" s="56"/>
      <c r="M8" s="64"/>
      <c r="N8" s="56"/>
    </row>
    <row r="9" spans="1:14" ht="15.75" customHeight="1">
      <c r="A9" s="32">
        <v>2080505</v>
      </c>
      <c r="B9" s="29" t="s">
        <v>197</v>
      </c>
      <c r="C9" s="54">
        <f aca="true" t="shared" si="0" ref="C9:C26">SUM(D9:I9)+K9+L9+M9+N9</f>
        <v>4086030.76</v>
      </c>
      <c r="D9" s="54"/>
      <c r="E9" s="54">
        <v>4086030.76</v>
      </c>
      <c r="F9" s="56"/>
      <c r="G9" s="56"/>
      <c r="H9" s="56"/>
      <c r="I9" s="55"/>
      <c r="J9" s="56"/>
      <c r="K9" s="56"/>
      <c r="L9" s="56"/>
      <c r="M9" s="64"/>
      <c r="N9" s="56"/>
    </row>
    <row r="10" spans="1:14" ht="15.75" customHeight="1">
      <c r="A10" s="33">
        <v>2080506</v>
      </c>
      <c r="B10" s="29" t="s">
        <v>198</v>
      </c>
      <c r="C10" s="54">
        <f t="shared" si="0"/>
        <v>1630984.62</v>
      </c>
      <c r="D10" s="54"/>
      <c r="E10" s="54">
        <v>1630984.62</v>
      </c>
      <c r="F10" s="56"/>
      <c r="G10" s="56"/>
      <c r="H10" s="56"/>
      <c r="I10" s="55"/>
      <c r="J10" s="56"/>
      <c r="K10" s="56"/>
      <c r="L10" s="56"/>
      <c r="M10" s="64"/>
      <c r="N10" s="56"/>
    </row>
    <row r="11" spans="1:14" ht="15.75" customHeight="1">
      <c r="A11" s="33">
        <v>2080599</v>
      </c>
      <c r="B11" s="29" t="s">
        <v>199</v>
      </c>
      <c r="C11" s="54">
        <f t="shared" si="0"/>
        <v>1737532</v>
      </c>
      <c r="D11" s="54"/>
      <c r="E11" s="54">
        <v>1737532</v>
      </c>
      <c r="F11" s="56"/>
      <c r="G11" s="55"/>
      <c r="H11" s="55"/>
      <c r="I11" s="55"/>
      <c r="J11" s="65"/>
      <c r="K11" s="56"/>
      <c r="L11" s="56"/>
      <c r="M11" s="56"/>
      <c r="N11" s="56"/>
    </row>
    <row r="12" spans="1:14" ht="15.75" customHeight="1">
      <c r="A12" s="34">
        <v>210</v>
      </c>
      <c r="B12" s="29" t="s">
        <v>80</v>
      </c>
      <c r="C12" s="54">
        <f t="shared" si="0"/>
        <v>117863047.94</v>
      </c>
      <c r="D12" s="54">
        <v>7731662.5</v>
      </c>
      <c r="E12" s="54">
        <v>110131385.44</v>
      </c>
      <c r="F12" s="55"/>
      <c r="G12" s="55"/>
      <c r="H12" s="55"/>
      <c r="I12" s="55"/>
      <c r="J12" s="65"/>
      <c r="K12" s="65"/>
      <c r="L12" s="65"/>
      <c r="M12" s="65"/>
      <c r="N12" s="65"/>
    </row>
    <row r="13" spans="1:14" ht="15.75" customHeight="1">
      <c r="A13" s="31">
        <v>21002</v>
      </c>
      <c r="B13" s="29" t="s">
        <v>82</v>
      </c>
      <c r="C13" s="54">
        <f t="shared" si="0"/>
        <v>45745603.11</v>
      </c>
      <c r="D13" s="54">
        <v>4871662.5</v>
      </c>
      <c r="E13" s="54">
        <v>40873940.61</v>
      </c>
      <c r="F13" s="55"/>
      <c r="G13" s="57"/>
      <c r="H13" s="57"/>
      <c r="I13" s="55"/>
      <c r="J13" s="65"/>
      <c r="K13" s="65"/>
      <c r="L13" s="65"/>
      <c r="M13" s="65"/>
      <c r="N13" s="65"/>
    </row>
    <row r="14" spans="1:14" ht="15.75" customHeight="1">
      <c r="A14" s="32">
        <v>2100201</v>
      </c>
      <c r="B14" s="29" t="s">
        <v>84</v>
      </c>
      <c r="C14" s="54">
        <f t="shared" si="0"/>
        <v>45745603.11</v>
      </c>
      <c r="D14" s="54">
        <v>4871662.5</v>
      </c>
      <c r="E14" s="54">
        <v>40873940.61</v>
      </c>
      <c r="F14" s="57"/>
      <c r="G14" s="55"/>
      <c r="H14" s="55"/>
      <c r="I14" s="55"/>
      <c r="J14" s="65"/>
      <c r="K14" s="65"/>
      <c r="L14" s="65"/>
      <c r="M14" s="65"/>
      <c r="N14" s="65"/>
    </row>
    <row r="15" spans="1:14" ht="15.75" customHeight="1">
      <c r="A15" s="31">
        <v>21003</v>
      </c>
      <c r="B15" s="29" t="s">
        <v>86</v>
      </c>
      <c r="C15" s="54">
        <f t="shared" si="0"/>
        <v>68950385.15</v>
      </c>
      <c r="D15" s="54">
        <v>2860000</v>
      </c>
      <c r="E15" s="54">
        <v>66090385.15</v>
      </c>
      <c r="F15" s="55"/>
      <c r="G15" s="57"/>
      <c r="H15" s="57"/>
      <c r="I15" s="55"/>
      <c r="J15" s="65"/>
      <c r="K15" s="65"/>
      <c r="L15" s="65"/>
      <c r="M15" s="65"/>
      <c r="N15" s="65"/>
    </row>
    <row r="16" spans="1:14" ht="15.75" customHeight="1">
      <c r="A16" s="32">
        <v>2100301</v>
      </c>
      <c r="B16" s="29" t="s">
        <v>88</v>
      </c>
      <c r="C16" s="54">
        <f t="shared" si="0"/>
        <v>68950385.15</v>
      </c>
      <c r="D16" s="54">
        <v>2860000</v>
      </c>
      <c r="E16" s="54">
        <v>66090385.15</v>
      </c>
      <c r="F16" s="57"/>
      <c r="G16" s="55"/>
      <c r="H16" s="55"/>
      <c r="I16" s="55"/>
      <c r="J16" s="65"/>
      <c r="K16" s="65"/>
      <c r="L16" s="65"/>
      <c r="M16" s="65"/>
      <c r="N16" s="65"/>
    </row>
    <row r="17" spans="1:14" ht="15.75" customHeight="1">
      <c r="A17" s="31">
        <v>21004</v>
      </c>
      <c r="B17" s="29" t="s">
        <v>89</v>
      </c>
      <c r="C17" s="54">
        <f t="shared" si="0"/>
        <v>1040000</v>
      </c>
      <c r="D17" s="54"/>
      <c r="E17" s="54">
        <v>1040000</v>
      </c>
      <c r="F17" s="55"/>
      <c r="G17" s="57"/>
      <c r="H17" s="57"/>
      <c r="I17" s="55"/>
      <c r="J17" s="65"/>
      <c r="K17" s="65"/>
      <c r="L17" s="65"/>
      <c r="M17" s="65"/>
      <c r="N17" s="65"/>
    </row>
    <row r="18" spans="1:14" ht="15.75" customHeight="1">
      <c r="A18" s="32">
        <v>2100410</v>
      </c>
      <c r="B18" s="29" t="s">
        <v>90</v>
      </c>
      <c r="C18" s="54">
        <f t="shared" si="0"/>
        <v>1000000</v>
      </c>
      <c r="D18" s="54"/>
      <c r="E18" s="54">
        <v>1000000</v>
      </c>
      <c r="F18" s="57"/>
      <c r="G18" s="57"/>
      <c r="H18" s="57"/>
      <c r="I18" s="55"/>
      <c r="J18" s="65"/>
      <c r="K18" s="65"/>
      <c r="L18" s="65"/>
      <c r="M18" s="65"/>
      <c r="N18" s="65"/>
    </row>
    <row r="19" spans="1:14" ht="15.75" customHeight="1">
      <c r="A19" s="32">
        <v>2100499</v>
      </c>
      <c r="B19" s="29" t="s">
        <v>91</v>
      </c>
      <c r="C19" s="54">
        <f t="shared" si="0"/>
        <v>40000</v>
      </c>
      <c r="D19" s="54"/>
      <c r="E19" s="54">
        <v>40000</v>
      </c>
      <c r="F19" s="57"/>
      <c r="G19" s="55"/>
      <c r="H19" s="55"/>
      <c r="I19" s="55"/>
      <c r="J19" s="60"/>
      <c r="K19" s="60"/>
      <c r="L19" s="60"/>
      <c r="M19" s="60"/>
      <c r="N19" s="60"/>
    </row>
    <row r="20" spans="1:14" ht="15.75" customHeight="1">
      <c r="A20" s="31">
        <v>21011</v>
      </c>
      <c r="B20" s="29" t="s">
        <v>92</v>
      </c>
      <c r="C20" s="54">
        <f t="shared" si="0"/>
        <v>2127059.68</v>
      </c>
      <c r="D20" s="54"/>
      <c r="E20" s="54">
        <v>2127059.68</v>
      </c>
      <c r="F20" s="55"/>
      <c r="G20" s="58"/>
      <c r="H20" s="58"/>
      <c r="I20" s="55"/>
      <c r="J20" s="60"/>
      <c r="K20" s="60"/>
      <c r="L20" s="60"/>
      <c r="M20" s="60"/>
      <c r="N20" s="60"/>
    </row>
    <row r="21" spans="1:14" ht="15.75" customHeight="1">
      <c r="A21" s="32">
        <v>2101102</v>
      </c>
      <c r="B21" s="29" t="s">
        <v>93</v>
      </c>
      <c r="C21" s="54">
        <f t="shared" si="0"/>
        <v>1727059.68</v>
      </c>
      <c r="D21" s="54"/>
      <c r="E21" s="54">
        <v>1727059.68</v>
      </c>
      <c r="F21" s="58"/>
      <c r="G21" s="55"/>
      <c r="H21" s="55"/>
      <c r="I21" s="55"/>
      <c r="J21" s="60"/>
      <c r="K21" s="60"/>
      <c r="L21" s="60"/>
      <c r="M21" s="60"/>
      <c r="N21" s="60"/>
    </row>
    <row r="22" spans="1:14" ht="15.75" customHeight="1">
      <c r="A22" s="32">
        <v>2101199</v>
      </c>
      <c r="B22" s="29" t="s">
        <v>94</v>
      </c>
      <c r="C22" s="54">
        <f t="shared" si="0"/>
        <v>400000</v>
      </c>
      <c r="D22" s="54"/>
      <c r="E22" s="54">
        <v>400000</v>
      </c>
      <c r="F22" s="55"/>
      <c r="G22" s="55"/>
      <c r="H22" s="55"/>
      <c r="I22" s="55"/>
      <c r="J22" s="60"/>
      <c r="K22" s="60"/>
      <c r="L22" s="60"/>
      <c r="M22" s="60"/>
      <c r="N22" s="60"/>
    </row>
    <row r="23" spans="1:14" ht="15.75" customHeight="1">
      <c r="A23" s="28">
        <v>221</v>
      </c>
      <c r="B23" s="29" t="s">
        <v>95</v>
      </c>
      <c r="C23" s="54">
        <f t="shared" si="0"/>
        <v>4030221.36</v>
      </c>
      <c r="D23" s="54"/>
      <c r="E23" s="54">
        <v>4030221.36</v>
      </c>
      <c r="F23" s="55"/>
      <c r="G23" s="58"/>
      <c r="H23" s="58"/>
      <c r="I23" s="55"/>
      <c r="J23" s="60"/>
      <c r="K23" s="60"/>
      <c r="L23" s="60"/>
      <c r="M23" s="60"/>
      <c r="N23" s="60"/>
    </row>
    <row r="24" spans="1:14" ht="15.75" customHeight="1">
      <c r="A24" s="31">
        <v>22102</v>
      </c>
      <c r="B24" s="29" t="s">
        <v>200</v>
      </c>
      <c r="C24" s="54">
        <f t="shared" si="0"/>
        <v>4030221.36</v>
      </c>
      <c r="D24" s="54"/>
      <c r="E24" s="54">
        <v>4030221.36</v>
      </c>
      <c r="F24" s="58"/>
      <c r="G24" s="58"/>
      <c r="H24" s="58"/>
      <c r="I24" s="55"/>
      <c r="J24" s="60"/>
      <c r="K24" s="60"/>
      <c r="L24" s="60"/>
      <c r="M24" s="60"/>
      <c r="N24" s="60"/>
    </row>
    <row r="25" spans="1:14" ht="15.75" customHeight="1">
      <c r="A25" s="32">
        <v>2210201</v>
      </c>
      <c r="B25" s="29" t="s">
        <v>117</v>
      </c>
      <c r="C25" s="54">
        <f t="shared" si="0"/>
        <v>2918439.36</v>
      </c>
      <c r="D25" s="59"/>
      <c r="E25" s="59">
        <v>2918439.36</v>
      </c>
      <c r="F25" s="58"/>
      <c r="G25" s="60"/>
      <c r="H25" s="60"/>
      <c r="I25" s="55"/>
      <c r="J25" s="60"/>
      <c r="K25" s="60"/>
      <c r="L25" s="60"/>
      <c r="M25" s="60"/>
      <c r="N25" s="60"/>
    </row>
    <row r="26" spans="1:14" ht="15.75" customHeight="1">
      <c r="A26" s="32">
        <v>2210203</v>
      </c>
      <c r="B26" s="36" t="s">
        <v>201</v>
      </c>
      <c r="C26" s="54">
        <f t="shared" si="0"/>
        <v>1111782</v>
      </c>
      <c r="D26" s="61"/>
      <c r="E26" s="59">
        <v>1111782</v>
      </c>
      <c r="F26" s="60"/>
      <c r="G26" s="60"/>
      <c r="H26" s="60"/>
      <c r="I26" s="55"/>
      <c r="J26" s="60"/>
      <c r="K26" s="60"/>
      <c r="L26" s="60"/>
      <c r="M26" s="60"/>
      <c r="N26" s="60"/>
    </row>
  </sheetData>
  <sheetProtection/>
  <mergeCells count="14">
    <mergeCell ref="A2:N2"/>
    <mergeCell ref="A3:B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39" right="0.39" top="0.75" bottom="0.75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WPS_1486513154</cp:lastModifiedBy>
  <cp:lastPrinted>2019-06-16T19:18:34Z</cp:lastPrinted>
  <dcterms:created xsi:type="dcterms:W3CDTF">2018-02-09T07:35:36Z</dcterms:created>
  <dcterms:modified xsi:type="dcterms:W3CDTF">2020-04-30T02:56:15Z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